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75" activeTab="0"/>
  </bookViews>
  <sheets>
    <sheet name="MAR 2021 " sheetId="1" r:id="rId1"/>
    <sheet name="FEB 2021" sheetId="2" r:id="rId2"/>
    <sheet name="AN 2021 " sheetId="3" r:id="rId3"/>
  </sheets>
  <definedNames/>
  <calcPr fullCalcOnLoad="1"/>
</workbook>
</file>

<file path=xl/sharedStrings.xml><?xml version="1.0" encoding="utf-8"?>
<sst xmlns="http://schemas.openxmlformats.org/spreadsheetml/2006/main" count="453" uniqueCount="116">
  <si>
    <t>CASA DE ASIGURARI DE SANATATE MEHEDINTI</t>
  </si>
  <si>
    <t>NR. CRT</t>
  </si>
  <si>
    <t>DENUMIRE CABINET/FURNIZOR</t>
  </si>
  <si>
    <t>NR. CON-TRACT</t>
  </si>
  <si>
    <t>MEDIC</t>
  </si>
  <si>
    <t>LOCALI-TATE</t>
  </si>
  <si>
    <t>% GRAD PROF</t>
  </si>
  <si>
    <t>GRAD PROFESIONAL</t>
  </si>
  <si>
    <t>NR. ORE CONTRACTATE/SAPT</t>
  </si>
  <si>
    <t>% DIN NORMA</t>
  </si>
  <si>
    <t>NR.ORE DE REFERINTA DUPA GRAD PROFES</t>
  </si>
  <si>
    <t>SPOR DE ZONA</t>
  </si>
  <si>
    <t>7=6/15ORE</t>
  </si>
  <si>
    <t>8=7*4/100+7*4/100*8/100</t>
  </si>
  <si>
    <t>DROBETA TR.SEVERIN</t>
  </si>
  <si>
    <t>M</t>
  </si>
  <si>
    <t>MEDICADENT</t>
  </si>
  <si>
    <t>BOSTINA ION</t>
  </si>
  <si>
    <t>BAIA DE ARAMA</t>
  </si>
  <si>
    <t>MS</t>
  </si>
  <si>
    <t>TRADENT</t>
  </si>
  <si>
    <t>CITU GHEORGHE</t>
  </si>
  <si>
    <t>MINIMED</t>
  </si>
  <si>
    <t>CRACIUN LUMINITA</t>
  </si>
  <si>
    <t>MP</t>
  </si>
  <si>
    <t>CITU MARIUS</t>
  </si>
  <si>
    <t>DENTA MOND</t>
  </si>
  <si>
    <t>ENACHE MARIANA</t>
  </si>
  <si>
    <t>LUNGULEASA FLORICICA RALUCA</t>
  </si>
  <si>
    <t>NELLYDENT</t>
  </si>
  <si>
    <t>GIOARSA NELLY</t>
  </si>
  <si>
    <t>PATULELE</t>
  </si>
  <si>
    <t>GADAU DOMNICA</t>
  </si>
  <si>
    <t>SIMIAN</t>
  </si>
  <si>
    <t>MARTINESCU EMILIA</t>
  </si>
  <si>
    <t>OANCEA VASILE</t>
  </si>
  <si>
    <t xml:space="preserve">STINGA LIGIA       </t>
  </si>
  <si>
    <t>RAMODENT</t>
  </si>
  <si>
    <t xml:space="preserve">TIRZIU CEADIR RAMONA </t>
  </si>
  <si>
    <t>VLADU CORNEL</t>
  </si>
  <si>
    <t>DENTASYN</t>
  </si>
  <si>
    <t>ZAHARIA MADALINA</t>
  </si>
  <si>
    <t xml:space="preserve">CMI MITROI DANA </t>
  </si>
  <si>
    <t>MITROI DANA VALERIA</t>
  </si>
  <si>
    <t>CMI TIUTIU GINA</t>
  </si>
  <si>
    <t>TIUTIU GINA</t>
  </si>
  <si>
    <t>BALA</t>
  </si>
  <si>
    <t>CMI PARASCHIVA SUTRU MADALINA</t>
  </si>
  <si>
    <t>SUTRU MADALINA</t>
  </si>
  <si>
    <t>CMI HEXODENT</t>
  </si>
  <si>
    <t>BLAGOI CRISTINA</t>
  </si>
  <si>
    <t>CMI ISTODOR CRISTIAN</t>
  </si>
  <si>
    <t>ISTODOR CRISTIAN</t>
  </si>
  <si>
    <t>TOTAL</t>
  </si>
  <si>
    <t>TOTAL MEDICI</t>
  </si>
  <si>
    <t>MEDIC SPECIALIST</t>
  </si>
  <si>
    <t>MEDIC PRIMAR</t>
  </si>
  <si>
    <t>MEDIC RURAL</t>
  </si>
  <si>
    <t>50% SPOR</t>
  </si>
  <si>
    <t>MEDIC SP RURAL</t>
  </si>
  <si>
    <t>Director economic</t>
  </si>
  <si>
    <t xml:space="preserve">EC.VLADU MARIA </t>
  </si>
  <si>
    <t>EC.ALBU DRINA</t>
  </si>
  <si>
    <t>val suplim</t>
  </si>
  <si>
    <t>Intocmit,</t>
  </si>
  <si>
    <t xml:space="preserve"> JR.DRAGHICI SORIN CRISTINEL</t>
  </si>
  <si>
    <t xml:space="preserve"> Director Relatii Contractuale               
</t>
  </si>
  <si>
    <t>Sef serv ,</t>
  </si>
  <si>
    <t xml:space="preserve">Se Aproba </t>
  </si>
  <si>
    <t>CMI PANESCU ALEX</t>
  </si>
  <si>
    <t>DROBETA</t>
  </si>
  <si>
    <t>MALOVAT</t>
  </si>
  <si>
    <t>Ref. Marcoci Lelia</t>
  </si>
  <si>
    <t>11=10</t>
  </si>
  <si>
    <t>CMI DRAGHIEA</t>
  </si>
  <si>
    <t>CMI FRUNTELATA</t>
  </si>
  <si>
    <t>CMI LUNGOCI</t>
  </si>
  <si>
    <t>DR DRAGHIEA</t>
  </si>
  <si>
    <t>DR.FRUNTELATA</t>
  </si>
  <si>
    <t>DR.LUNGOCI</t>
  </si>
  <si>
    <t>GOGOSU</t>
  </si>
  <si>
    <t>CMI ANASAN</t>
  </si>
  <si>
    <t>CMI PATRASCU</t>
  </si>
  <si>
    <t>DR.PATRASCU</t>
  </si>
  <si>
    <t>CMI CIOCLOV RALUCA</t>
  </si>
  <si>
    <t>CMI CIOCLOV ADRIAN</t>
  </si>
  <si>
    <t>DR.CIOCLOV ADRIAN</t>
  </si>
  <si>
    <t>DR.CIOCLOV RALUCA</t>
  </si>
  <si>
    <t>ORSOVA</t>
  </si>
  <si>
    <t>10=1686,27*J10</t>
  </si>
  <si>
    <t>7 din care 1 in rural</t>
  </si>
  <si>
    <t>19 din care 4 in rural</t>
  </si>
  <si>
    <t>Director General</t>
  </si>
  <si>
    <t>EC.BIRCU FLORINA</t>
  </si>
  <si>
    <t>SITUAȚIA  VALORILOR DE CONTRACT IANUARIE 2021</t>
  </si>
  <si>
    <t>DR.NEGREA CARMEN</t>
  </si>
  <si>
    <t>FEBRUARIE 2021</t>
  </si>
  <si>
    <t>IANUARIE 2021</t>
  </si>
  <si>
    <t>12=10</t>
  </si>
  <si>
    <t>12=11</t>
  </si>
  <si>
    <t>valoare IANUARIE= FEBRUARIE 2021</t>
  </si>
  <si>
    <t>Anexa nr.1 la  NF.1677 /29.01.2021</t>
  </si>
  <si>
    <t>CREDIT DE ANGAJAMENT CF. FILA NR. P 562 /27.01.2021     =    86000/2</t>
  </si>
  <si>
    <t>valoare IANUARIE= FEBRUARIE  2021</t>
  </si>
  <si>
    <t>CREDIT DE ANGAJAMENT CF. FILA NR. P 562 /27.01.2021    ian+feb = 86000</t>
  </si>
  <si>
    <t>valoare</t>
  </si>
  <si>
    <t>IANUARIE+FEBRUARIE  2021</t>
  </si>
  <si>
    <t>13=11+12</t>
  </si>
  <si>
    <t>SITUAȚIA  VALORILOR DE CONTRACT IANUARIE - FEBRUARIE 2021</t>
  </si>
  <si>
    <t>MARTIE 2021</t>
  </si>
  <si>
    <t>14=11+12+13</t>
  </si>
  <si>
    <t>SITUAȚIA  VALORILOR DE CONTRACT MARTIE 2021</t>
  </si>
  <si>
    <t>CREDIT DE ANGAJAMENT CF. FILA NR. DG 660 /25.02.2021    trim I= 137.000</t>
  </si>
  <si>
    <t>valoare  MARTIE 2021</t>
  </si>
  <si>
    <t>13=10</t>
  </si>
  <si>
    <t>TRIMESTRUL I 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</si>
</sst>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_);\(0.00\)"/>
    <numFmt numFmtId="173" formatCode="0.00;[Red]0.00"/>
    <numFmt numFmtId="174" formatCode="0_);\(0\)"/>
    <numFmt numFmtId="175" formatCode="#,##0.00;[Red]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"/>
      <family val="2"/>
    </font>
    <font>
      <sz val="12"/>
      <name val="Arial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22" fillId="0" borderId="15" xfId="0" applyFont="1" applyFill="1" applyBorder="1" applyAlignment="1">
      <alignment/>
    </xf>
    <xf numFmtId="0" fontId="33" fillId="0" borderId="0" xfId="0" applyFont="1" applyFill="1" applyAlignment="1">
      <alignment vertical="justify"/>
    </xf>
    <xf numFmtId="49" fontId="33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2" fontId="35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30" fillId="0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31" fillId="0" borderId="0" xfId="0" applyFont="1" applyFill="1" applyAlignment="1">
      <alignment horizontal="left" vertical="justify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vertical="justify"/>
    </xf>
    <xf numFmtId="4" fontId="0" fillId="0" borderId="0" xfId="0" applyNumberFormat="1" applyAlignment="1">
      <alignment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Alignment="1">
      <alignment/>
    </xf>
    <xf numFmtId="49" fontId="25" fillId="0" borderId="20" xfId="0" applyNumberFormat="1" applyFont="1" applyFill="1" applyBorder="1" applyAlignment="1">
      <alignment horizontal="center"/>
    </xf>
    <xf numFmtId="39" fontId="25" fillId="0" borderId="20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172" fontId="35" fillId="0" borderId="21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 wrapText="1"/>
    </xf>
    <xf numFmtId="4" fontId="0" fillId="0" borderId="23" xfId="0" applyNumberFormat="1" applyBorder="1" applyAlignment="1">
      <alignment/>
    </xf>
    <xf numFmtId="0" fontId="26" fillId="0" borderId="0" xfId="0" applyFont="1" applyAlignment="1">
      <alignment/>
    </xf>
    <xf numFmtId="4" fontId="27" fillId="0" borderId="22" xfId="0" applyNumberFormat="1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2" fillId="0" borderId="25" xfId="0" applyFont="1" applyFill="1" applyBorder="1" applyAlignment="1">
      <alignment/>
    </xf>
    <xf numFmtId="4" fontId="28" fillId="0" borderId="26" xfId="0" applyNumberFormat="1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6" xfId="0" applyFont="1" applyFill="1" applyBorder="1" applyAlignment="1">
      <alignment/>
    </xf>
    <xf numFmtId="4" fontId="28" fillId="0" borderId="27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4" fontId="31" fillId="0" borderId="28" xfId="0" applyNumberFormat="1" applyFont="1" applyFill="1" applyBorder="1" applyAlignment="1">
      <alignment/>
    </xf>
    <xf numFmtId="0" fontId="31" fillId="4" borderId="10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1" fillId="11" borderId="0" xfId="0" applyFont="1" applyFill="1" applyAlignment="1">
      <alignment/>
    </xf>
    <xf numFmtId="0" fontId="22" fillId="11" borderId="0" xfId="0" applyFont="1" applyFill="1" applyAlignment="1">
      <alignment/>
    </xf>
    <xf numFmtId="4" fontId="31" fillId="11" borderId="10" xfId="0" applyNumberFormat="1" applyFont="1" applyFill="1" applyBorder="1" applyAlignment="1">
      <alignment/>
    </xf>
    <xf numFmtId="4" fontId="31" fillId="4" borderId="10" xfId="0" applyNumberFormat="1" applyFont="1" applyFill="1" applyBorder="1" applyAlignment="1">
      <alignment/>
    </xf>
    <xf numFmtId="0" fontId="25" fillId="24" borderId="29" xfId="0" applyFont="1" applyFill="1" applyBorder="1" applyAlignment="1">
      <alignment horizontal="center" vertical="center" wrapText="1"/>
    </xf>
    <xf numFmtId="4" fontId="27" fillId="0" borderId="30" xfId="0" applyNumberFormat="1" applyFont="1" applyBorder="1" applyAlignment="1">
      <alignment horizontal="right"/>
    </xf>
    <xf numFmtId="4" fontId="27" fillId="0" borderId="30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0" fontId="25" fillId="0" borderId="3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" fontId="27" fillId="0" borderId="22" xfId="0" applyNumberFormat="1" applyFont="1" applyBorder="1" applyAlignment="1">
      <alignment/>
    </xf>
    <xf numFmtId="0" fontId="23" fillId="0" borderId="19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4" fontId="28" fillId="0" borderId="19" xfId="0" applyNumberFormat="1" applyFont="1" applyFill="1" applyBorder="1" applyAlignment="1">
      <alignment/>
    </xf>
    <xf numFmtId="0" fontId="0" fillId="0" borderId="33" xfId="0" applyFont="1" applyBorder="1" applyAlignment="1">
      <alignment wrapText="1"/>
    </xf>
    <xf numFmtId="0" fontId="28" fillId="0" borderId="3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0" fontId="31" fillId="0" borderId="36" xfId="0" applyFont="1" applyFill="1" applyBorder="1" applyAlignment="1">
      <alignment/>
    </xf>
    <xf numFmtId="0" fontId="31" fillId="4" borderId="36" xfId="0" applyFont="1" applyFill="1" applyBorder="1" applyAlignment="1">
      <alignment/>
    </xf>
    <xf numFmtId="4" fontId="31" fillId="0" borderId="36" xfId="0" applyNumberFormat="1" applyFont="1" applyFill="1" applyBorder="1" applyAlignment="1">
      <alignment/>
    </xf>
    <xf numFmtId="4" fontId="31" fillId="4" borderId="36" xfId="0" applyNumberFormat="1" applyFont="1" applyFill="1" applyBorder="1" applyAlignment="1">
      <alignment/>
    </xf>
    <xf numFmtId="39" fontId="25" fillId="0" borderId="37" xfId="0" applyNumberFormat="1" applyFont="1" applyFill="1" applyBorder="1" applyAlignment="1">
      <alignment horizontal="center"/>
    </xf>
    <xf numFmtId="4" fontId="27" fillId="0" borderId="38" xfId="0" applyNumberFormat="1" applyFont="1" applyBorder="1" applyAlignment="1">
      <alignment horizontal="right"/>
    </xf>
    <xf numFmtId="4" fontId="27" fillId="0" borderId="39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49" fontId="25" fillId="0" borderId="42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 wrapText="1"/>
    </xf>
    <xf numFmtId="0" fontId="25" fillId="0" borderId="44" xfId="0" applyFont="1" applyBorder="1" applyAlignment="1">
      <alignment horizontal="center"/>
    </xf>
    <xf numFmtId="0" fontId="25" fillId="25" borderId="45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2" xfId="0" applyNumberFormat="1" applyFont="1" applyFill="1" applyBorder="1" applyAlignment="1">
      <alignment/>
    </xf>
    <xf numFmtId="4" fontId="21" fillId="0" borderId="22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30" xfId="0" applyNumberFormat="1" applyFont="1" applyFill="1" applyBorder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 wrapText="1"/>
    </xf>
    <xf numFmtId="0" fontId="28" fillId="0" borderId="4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justify" vertical="justify" wrapText="1"/>
    </xf>
    <xf numFmtId="0" fontId="31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Fill="1" applyAlignment="1">
      <alignment/>
    </xf>
    <xf numFmtId="0" fontId="21" fillId="0" borderId="40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21" fillId="0" borderId="22" xfId="0" applyNumberFormat="1" applyFont="1" applyFill="1" applyBorder="1" applyAlignment="1">
      <alignment horizontal="right"/>
    </xf>
    <xf numFmtId="4" fontId="21" fillId="0" borderId="30" xfId="0" applyNumberFormat="1" applyFont="1" applyFill="1" applyBorder="1" applyAlignment="1">
      <alignment horizontal="right"/>
    </xf>
    <xf numFmtId="4" fontId="21" fillId="0" borderId="38" xfId="0" applyNumberFormat="1" applyFont="1" applyFill="1" applyBorder="1" applyAlignment="1">
      <alignment horizontal="right"/>
    </xf>
    <xf numFmtId="4" fontId="21" fillId="0" borderId="3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46" sqref="A46:IV49"/>
    </sheetView>
  </sheetViews>
  <sheetFormatPr defaultColWidth="9.140625" defaultRowHeight="12.75"/>
  <cols>
    <col min="1" max="1" width="5.140625" style="1" customWidth="1"/>
    <col min="2" max="2" width="21.00390625" style="7" customWidth="1"/>
    <col min="3" max="3" width="0.13671875" style="7" customWidth="1"/>
    <col min="4" max="4" width="19.00390625" style="7" customWidth="1"/>
    <col min="5" max="5" width="20.00390625" style="7" customWidth="1"/>
    <col min="6" max="6" width="7.28125" style="7" customWidth="1"/>
    <col min="7" max="7" width="5.7109375" style="7" customWidth="1"/>
    <col min="8" max="9" width="5.28125" style="7" customWidth="1"/>
    <col min="10" max="10" width="9.421875" style="7" customWidth="1"/>
    <col min="11" max="11" width="5.28125" style="7" customWidth="1"/>
    <col min="12" max="12" width="16.00390625" style="42" customWidth="1"/>
    <col min="13" max="13" width="12.28125" style="0" customWidth="1"/>
    <col min="14" max="15" width="11.28125" style="0" customWidth="1"/>
    <col min="16" max="16" width="12.421875" style="0" customWidth="1"/>
  </cols>
  <sheetData>
    <row r="1" spans="1:13" s="8" customFormat="1" ht="29.25" customHeight="1">
      <c r="A1" s="7"/>
      <c r="B1" s="2" t="s">
        <v>0</v>
      </c>
      <c r="C1" s="2"/>
      <c r="D1" s="3"/>
      <c r="E1" s="4"/>
      <c r="F1" s="5"/>
      <c r="G1" s="5"/>
      <c r="H1" s="5"/>
      <c r="I1" s="5"/>
      <c r="J1" s="6"/>
      <c r="K1" s="7"/>
      <c r="L1" s="42"/>
      <c r="M1" s="6"/>
    </row>
    <row r="2" spans="1:16" s="8" customFormat="1" ht="15.75">
      <c r="A2" s="7"/>
      <c r="B2" s="2"/>
      <c r="C2" s="2"/>
      <c r="D2" s="3"/>
      <c r="E2" s="4"/>
      <c r="F2" s="5"/>
      <c r="G2" s="5"/>
      <c r="H2" s="5"/>
      <c r="I2" s="5"/>
      <c r="J2" s="6"/>
      <c r="K2" s="7"/>
      <c r="L2" s="42"/>
      <c r="M2" s="10"/>
      <c r="N2" s="153"/>
      <c r="O2" s="153"/>
      <c r="P2" s="153"/>
    </row>
    <row r="3" spans="1:16" s="8" customFormat="1" ht="15.75">
      <c r="A3" s="7"/>
      <c r="B3" s="2"/>
      <c r="C3" s="2"/>
      <c r="D3" s="3"/>
      <c r="E3" s="4"/>
      <c r="F3" s="5"/>
      <c r="G3" s="5"/>
      <c r="H3" s="5"/>
      <c r="I3" s="5"/>
      <c r="J3" s="6"/>
      <c r="K3" s="7"/>
      <c r="L3" s="42"/>
      <c r="M3" s="83"/>
      <c r="N3" s="153"/>
      <c r="O3" s="153"/>
      <c r="P3" s="153"/>
    </row>
    <row r="4" spans="1:13" s="8" customFormat="1" ht="15.75">
      <c r="A4" s="7"/>
      <c r="B4" s="2"/>
      <c r="C4" s="2"/>
      <c r="D4" s="3"/>
      <c r="E4" s="4"/>
      <c r="F4" s="5"/>
      <c r="G4" s="5"/>
      <c r="H4" s="5"/>
      <c r="I4" s="5"/>
      <c r="J4" s="6"/>
      <c r="K4" s="7"/>
      <c r="L4" s="42"/>
      <c r="M4" s="9"/>
    </row>
    <row r="5" spans="1:12" s="8" customFormat="1" ht="15.75">
      <c r="A5" s="7"/>
      <c r="B5" s="2"/>
      <c r="C5" s="2"/>
      <c r="D5" s="3"/>
      <c r="E5" s="10" t="s">
        <v>111</v>
      </c>
      <c r="F5" s="5"/>
      <c r="G5" s="5"/>
      <c r="H5" s="5"/>
      <c r="I5" s="5"/>
      <c r="J5" s="6"/>
      <c r="K5" s="7"/>
      <c r="L5" s="42"/>
    </row>
    <row r="6" spans="1:12" s="8" customFormat="1" ht="15.75">
      <c r="A6" s="2" t="s">
        <v>112</v>
      </c>
      <c r="B6" s="7"/>
      <c r="C6" s="2"/>
      <c r="D6" s="3"/>
      <c r="E6" s="6"/>
      <c r="F6" s="2">
        <v>51000</v>
      </c>
      <c r="G6" s="5"/>
      <c r="H6" s="5"/>
      <c r="I6" s="5"/>
      <c r="J6" s="6"/>
      <c r="K6" s="7"/>
      <c r="L6" s="42"/>
    </row>
    <row r="7" spans="1:12" s="8" customFormat="1" ht="16.5" thickBot="1">
      <c r="A7" s="7"/>
      <c r="B7" s="2"/>
      <c r="C7" s="2"/>
      <c r="D7" s="3"/>
      <c r="E7" s="6"/>
      <c r="F7" s="5"/>
      <c r="G7" s="11"/>
      <c r="H7" s="5"/>
      <c r="I7" s="5"/>
      <c r="J7" s="5"/>
      <c r="K7" s="5"/>
      <c r="L7" s="43"/>
    </row>
    <row r="8" spans="1:16" s="8" customFormat="1" ht="96.75" customHeight="1" thickBot="1">
      <c r="A8" s="154" t="s">
        <v>1</v>
      </c>
      <c r="B8" s="143" t="s">
        <v>2</v>
      </c>
      <c r="C8" s="144" t="s">
        <v>3</v>
      </c>
      <c r="D8" s="145" t="s">
        <v>4</v>
      </c>
      <c r="E8" s="146" t="s">
        <v>5</v>
      </c>
      <c r="F8" s="117" t="s">
        <v>6</v>
      </c>
      <c r="G8" s="117" t="s">
        <v>7</v>
      </c>
      <c r="H8" s="117" t="s">
        <v>8</v>
      </c>
      <c r="I8" s="117" t="s">
        <v>9</v>
      </c>
      <c r="J8" s="117" t="s">
        <v>10</v>
      </c>
      <c r="K8" s="117" t="s">
        <v>11</v>
      </c>
      <c r="L8" s="155" t="s">
        <v>113</v>
      </c>
      <c r="M8" s="147" t="s">
        <v>97</v>
      </c>
      <c r="N8" s="147" t="s">
        <v>96</v>
      </c>
      <c r="O8" s="147" t="s">
        <v>109</v>
      </c>
      <c r="P8" s="147" t="s">
        <v>115</v>
      </c>
    </row>
    <row r="9" spans="1:16" s="158" customFormat="1" ht="39" thickBot="1">
      <c r="A9" s="156"/>
      <c r="B9" s="136">
        <v>1</v>
      </c>
      <c r="C9" s="136"/>
      <c r="D9" s="136">
        <v>2</v>
      </c>
      <c r="E9" s="136">
        <v>3</v>
      </c>
      <c r="F9" s="136">
        <v>4</v>
      </c>
      <c r="G9" s="137">
        <v>5</v>
      </c>
      <c r="H9" s="137">
        <v>6</v>
      </c>
      <c r="I9" s="138" t="s">
        <v>12</v>
      </c>
      <c r="J9" s="139" t="s">
        <v>13</v>
      </c>
      <c r="K9" s="137">
        <v>9</v>
      </c>
      <c r="L9" s="140" t="s">
        <v>89</v>
      </c>
      <c r="M9" s="141">
        <v>11</v>
      </c>
      <c r="N9" s="142">
        <v>12</v>
      </c>
      <c r="O9" s="148" t="s">
        <v>114</v>
      </c>
      <c r="P9" s="157" t="s">
        <v>110</v>
      </c>
    </row>
    <row r="10" spans="1:16" s="8" customFormat="1" ht="15.75">
      <c r="A10" s="51">
        <v>1</v>
      </c>
      <c r="B10" s="22" t="s">
        <v>16</v>
      </c>
      <c r="C10" s="22">
        <v>37</v>
      </c>
      <c r="D10" s="18" t="s">
        <v>17</v>
      </c>
      <c r="E10" s="19" t="s">
        <v>18</v>
      </c>
      <c r="F10" s="20">
        <v>100</v>
      </c>
      <c r="G10" s="20" t="s">
        <v>19</v>
      </c>
      <c r="H10" s="20">
        <v>15</v>
      </c>
      <c r="I10" s="21">
        <v>1</v>
      </c>
      <c r="J10" s="21">
        <v>1</v>
      </c>
      <c r="K10" s="20"/>
      <c r="L10" s="64">
        <f>J10*D38</f>
        <v>1999.9999999999995</v>
      </c>
      <c r="M10" s="159">
        <v>1686.274509803921</v>
      </c>
      <c r="N10" s="160">
        <v>1686.274509803921</v>
      </c>
      <c r="O10" s="161">
        <f>L10</f>
        <v>1999.9999999999995</v>
      </c>
      <c r="P10" s="162">
        <f>M10+N10+O10</f>
        <v>5372.549019607842</v>
      </c>
    </row>
    <row r="11" spans="1:16" s="8" customFormat="1" ht="15.75">
      <c r="A11" s="51">
        <v>2</v>
      </c>
      <c r="B11" s="22" t="s">
        <v>20</v>
      </c>
      <c r="C11" s="22">
        <v>42</v>
      </c>
      <c r="D11" s="18" t="s">
        <v>21</v>
      </c>
      <c r="E11" s="19" t="s">
        <v>14</v>
      </c>
      <c r="F11" s="20">
        <v>100</v>
      </c>
      <c r="G11" s="20" t="s">
        <v>19</v>
      </c>
      <c r="H11" s="20">
        <v>15</v>
      </c>
      <c r="I11" s="21">
        <v>1</v>
      </c>
      <c r="J11" s="21">
        <v>1</v>
      </c>
      <c r="K11" s="20"/>
      <c r="L11" s="64">
        <f>D38*J11</f>
        <v>1999.9999999999995</v>
      </c>
      <c r="M11" s="159">
        <v>1686.274509803921</v>
      </c>
      <c r="N11" s="160">
        <v>1686.274509803921</v>
      </c>
      <c r="O11" s="160">
        <f aca="true" t="shared" si="0" ref="O11:O36">L11</f>
        <v>1999.9999999999995</v>
      </c>
      <c r="P11" s="132">
        <f aca="true" t="shared" si="1" ref="P11:P36">M11+N11+O11</f>
        <v>5372.549019607842</v>
      </c>
    </row>
    <row r="12" spans="1:16" s="8" customFormat="1" ht="15.75">
      <c r="A12" s="51">
        <v>3</v>
      </c>
      <c r="B12" s="22" t="s">
        <v>22</v>
      </c>
      <c r="C12" s="22">
        <v>38</v>
      </c>
      <c r="D12" s="18" t="s">
        <v>23</v>
      </c>
      <c r="E12" s="19" t="s">
        <v>14</v>
      </c>
      <c r="F12" s="20">
        <v>120</v>
      </c>
      <c r="G12" s="20" t="s">
        <v>24</v>
      </c>
      <c r="H12" s="20">
        <v>15</v>
      </c>
      <c r="I12" s="21">
        <v>1</v>
      </c>
      <c r="J12" s="21">
        <v>1.2</v>
      </c>
      <c r="K12" s="20"/>
      <c r="L12" s="64">
        <f>J12*D38</f>
        <v>2399.9999999999995</v>
      </c>
      <c r="M12" s="159">
        <v>2023.5294117647052</v>
      </c>
      <c r="N12" s="160">
        <v>2023.5294117647052</v>
      </c>
      <c r="O12" s="160">
        <f t="shared" si="0"/>
        <v>2399.9999999999995</v>
      </c>
      <c r="P12" s="132">
        <f t="shared" si="1"/>
        <v>6447.05882352941</v>
      </c>
    </row>
    <row r="13" spans="1:16" s="8" customFormat="1" ht="14.25" customHeight="1">
      <c r="A13" s="51">
        <v>4</v>
      </c>
      <c r="B13" s="17" t="s">
        <v>25</v>
      </c>
      <c r="C13" s="17">
        <v>20</v>
      </c>
      <c r="D13" s="18" t="s">
        <v>25</v>
      </c>
      <c r="E13" s="80" t="s">
        <v>70</v>
      </c>
      <c r="F13" s="20">
        <v>80</v>
      </c>
      <c r="G13" s="20" t="s">
        <v>15</v>
      </c>
      <c r="H13" s="20">
        <v>15</v>
      </c>
      <c r="I13" s="21">
        <v>1</v>
      </c>
      <c r="J13" s="81">
        <v>0.8</v>
      </c>
      <c r="K13" s="20"/>
      <c r="L13" s="64">
        <f>D38*J13</f>
        <v>1599.9999999999998</v>
      </c>
      <c r="M13" s="159">
        <v>1349.019607843137</v>
      </c>
      <c r="N13" s="160">
        <v>1349.019607843137</v>
      </c>
      <c r="O13" s="160">
        <f t="shared" si="0"/>
        <v>1599.9999999999998</v>
      </c>
      <c r="P13" s="132">
        <f t="shared" si="1"/>
        <v>4298.039215686274</v>
      </c>
    </row>
    <row r="14" spans="1:16" s="8" customFormat="1" ht="15.75">
      <c r="A14" s="51">
        <v>5</v>
      </c>
      <c r="B14" s="17" t="s">
        <v>26</v>
      </c>
      <c r="C14" s="17"/>
      <c r="D14" s="18" t="s">
        <v>27</v>
      </c>
      <c r="E14" s="19" t="s">
        <v>70</v>
      </c>
      <c r="F14" s="20">
        <v>80</v>
      </c>
      <c r="G14" s="20" t="s">
        <v>15</v>
      </c>
      <c r="H14" s="20">
        <v>15</v>
      </c>
      <c r="I14" s="21">
        <v>1</v>
      </c>
      <c r="J14" s="21">
        <v>0.8</v>
      </c>
      <c r="K14" s="20"/>
      <c r="L14" s="64">
        <f>J14*D38</f>
        <v>1599.9999999999998</v>
      </c>
      <c r="M14" s="159">
        <v>1349.019607843137</v>
      </c>
      <c r="N14" s="160">
        <v>1349.019607843137</v>
      </c>
      <c r="O14" s="160">
        <f t="shared" si="0"/>
        <v>1599.9999999999998</v>
      </c>
      <c r="P14" s="132">
        <f t="shared" si="1"/>
        <v>4298.039215686274</v>
      </c>
    </row>
    <row r="15" spans="1:16" s="8" customFormat="1" ht="25.5" customHeight="1">
      <c r="A15" s="51">
        <v>6</v>
      </c>
      <c r="B15" s="23" t="s">
        <v>28</v>
      </c>
      <c r="C15" s="23">
        <v>26</v>
      </c>
      <c r="D15" s="12" t="s">
        <v>28</v>
      </c>
      <c r="E15" s="19" t="s">
        <v>14</v>
      </c>
      <c r="F15" s="20">
        <v>80</v>
      </c>
      <c r="G15" s="20" t="s">
        <v>15</v>
      </c>
      <c r="H15" s="20">
        <v>15</v>
      </c>
      <c r="I15" s="21">
        <v>1</v>
      </c>
      <c r="J15" s="21">
        <v>0.8</v>
      </c>
      <c r="K15" s="20"/>
      <c r="L15" s="64">
        <f>D38*J15</f>
        <v>1599.9999999999998</v>
      </c>
      <c r="M15" s="159">
        <v>1349.019607843137</v>
      </c>
      <c r="N15" s="160">
        <v>1349.019607843137</v>
      </c>
      <c r="O15" s="160">
        <f t="shared" si="0"/>
        <v>1599.9999999999998</v>
      </c>
      <c r="P15" s="132">
        <f t="shared" si="1"/>
        <v>4298.039215686274</v>
      </c>
    </row>
    <row r="16" spans="1:16" s="8" customFormat="1" ht="15.75">
      <c r="A16" s="51">
        <v>7</v>
      </c>
      <c r="B16" s="22" t="s">
        <v>29</v>
      </c>
      <c r="C16" s="22">
        <v>39</v>
      </c>
      <c r="D16" s="18" t="s">
        <v>30</v>
      </c>
      <c r="E16" s="19" t="s">
        <v>31</v>
      </c>
      <c r="F16" s="20">
        <v>80</v>
      </c>
      <c r="G16" s="20" t="s">
        <v>15</v>
      </c>
      <c r="H16" s="20">
        <v>15</v>
      </c>
      <c r="I16" s="21">
        <v>1</v>
      </c>
      <c r="J16" s="21">
        <v>1.2</v>
      </c>
      <c r="K16" s="20">
        <v>50</v>
      </c>
      <c r="L16" s="64">
        <f>J16*D38</f>
        <v>2399.9999999999995</v>
      </c>
      <c r="M16" s="159">
        <v>2023.5294117647052</v>
      </c>
      <c r="N16" s="160">
        <v>2023.5294117647052</v>
      </c>
      <c r="O16" s="160">
        <f t="shared" si="0"/>
        <v>2399.9999999999995</v>
      </c>
      <c r="P16" s="132">
        <f t="shared" si="1"/>
        <v>6447.05882352941</v>
      </c>
    </row>
    <row r="17" spans="1:16" s="8" customFormat="1" ht="15.75">
      <c r="A17" s="51">
        <v>8</v>
      </c>
      <c r="B17" s="17" t="s">
        <v>32</v>
      </c>
      <c r="C17" s="17">
        <v>25</v>
      </c>
      <c r="D17" s="18" t="s">
        <v>32</v>
      </c>
      <c r="E17" s="19" t="s">
        <v>33</v>
      </c>
      <c r="F17" s="20">
        <v>100</v>
      </c>
      <c r="G17" s="20" t="s">
        <v>19</v>
      </c>
      <c r="H17" s="20">
        <v>15</v>
      </c>
      <c r="I17" s="21">
        <v>1</v>
      </c>
      <c r="J17" s="21">
        <v>1.5</v>
      </c>
      <c r="K17" s="20">
        <v>50</v>
      </c>
      <c r="L17" s="64">
        <f>J17*D38</f>
        <v>2999.999999999999</v>
      </c>
      <c r="M17" s="159">
        <v>2529.4117647058815</v>
      </c>
      <c r="N17" s="160">
        <v>2529.4117647058815</v>
      </c>
      <c r="O17" s="160">
        <f t="shared" si="0"/>
        <v>2999.999999999999</v>
      </c>
      <c r="P17" s="132">
        <f t="shared" si="1"/>
        <v>8058.823529411762</v>
      </c>
    </row>
    <row r="18" spans="1:16" s="8" customFormat="1" ht="15.75">
      <c r="A18" s="51">
        <v>9</v>
      </c>
      <c r="B18" s="17" t="s">
        <v>34</v>
      </c>
      <c r="C18" s="17">
        <v>28</v>
      </c>
      <c r="D18" s="18" t="s">
        <v>34</v>
      </c>
      <c r="E18" s="19" t="s">
        <v>14</v>
      </c>
      <c r="F18" s="20">
        <v>100</v>
      </c>
      <c r="G18" s="20" t="s">
        <v>19</v>
      </c>
      <c r="H18" s="20">
        <v>15</v>
      </c>
      <c r="I18" s="21">
        <v>1</v>
      </c>
      <c r="J18" s="21">
        <v>1</v>
      </c>
      <c r="K18" s="20"/>
      <c r="L18" s="64">
        <f>J18*D38</f>
        <v>1999.9999999999995</v>
      </c>
      <c r="M18" s="159">
        <v>1686.274509803921</v>
      </c>
      <c r="N18" s="160">
        <v>1686.274509803921</v>
      </c>
      <c r="O18" s="160">
        <f t="shared" si="0"/>
        <v>1999.9999999999995</v>
      </c>
      <c r="P18" s="132">
        <f t="shared" si="1"/>
        <v>5372.549019607842</v>
      </c>
    </row>
    <row r="19" spans="1:16" s="8" customFormat="1" ht="15.75">
      <c r="A19" s="51">
        <v>10</v>
      </c>
      <c r="B19" s="17" t="s">
        <v>35</v>
      </c>
      <c r="C19" s="17">
        <v>31</v>
      </c>
      <c r="D19" s="18" t="s">
        <v>35</v>
      </c>
      <c r="E19" s="19" t="s">
        <v>14</v>
      </c>
      <c r="F19" s="20">
        <v>100</v>
      </c>
      <c r="G19" s="20" t="s">
        <v>19</v>
      </c>
      <c r="H19" s="20">
        <v>15</v>
      </c>
      <c r="I19" s="21">
        <v>1</v>
      </c>
      <c r="J19" s="21">
        <v>1</v>
      </c>
      <c r="K19" s="20"/>
      <c r="L19" s="64">
        <f>J19*D38</f>
        <v>1999.9999999999995</v>
      </c>
      <c r="M19" s="159">
        <v>1686.274509803921</v>
      </c>
      <c r="N19" s="160">
        <v>1686.274509803921</v>
      </c>
      <c r="O19" s="160">
        <f t="shared" si="0"/>
        <v>1999.9999999999995</v>
      </c>
      <c r="P19" s="132">
        <f t="shared" si="1"/>
        <v>5372.549019607842</v>
      </c>
    </row>
    <row r="20" spans="1:16" s="8" customFormat="1" ht="15.75">
      <c r="A20" s="51">
        <v>11</v>
      </c>
      <c r="B20" s="17" t="s">
        <v>36</v>
      </c>
      <c r="C20" s="17">
        <v>33</v>
      </c>
      <c r="D20" s="18" t="s">
        <v>36</v>
      </c>
      <c r="E20" s="19" t="s">
        <v>14</v>
      </c>
      <c r="F20" s="20">
        <v>80</v>
      </c>
      <c r="G20" s="20" t="s">
        <v>15</v>
      </c>
      <c r="H20" s="20">
        <v>15</v>
      </c>
      <c r="I20" s="21">
        <v>1</v>
      </c>
      <c r="J20" s="21">
        <v>0.8</v>
      </c>
      <c r="K20" s="20"/>
      <c r="L20" s="64">
        <f>J20*D38</f>
        <v>1599.9999999999998</v>
      </c>
      <c r="M20" s="159">
        <v>1349.019607843137</v>
      </c>
      <c r="N20" s="160">
        <v>1349.019607843137</v>
      </c>
      <c r="O20" s="160">
        <f t="shared" si="0"/>
        <v>1599.9999999999998</v>
      </c>
      <c r="P20" s="132">
        <f t="shared" si="1"/>
        <v>4298.039215686274</v>
      </c>
    </row>
    <row r="21" spans="1:16" s="8" customFormat="1" ht="15.75">
      <c r="A21" s="51">
        <v>12</v>
      </c>
      <c r="B21" s="22" t="s">
        <v>37</v>
      </c>
      <c r="C21" s="22">
        <v>41</v>
      </c>
      <c r="D21" s="18" t="s">
        <v>38</v>
      </c>
      <c r="E21" s="19" t="s">
        <v>14</v>
      </c>
      <c r="F21" s="20">
        <v>80</v>
      </c>
      <c r="G21" s="20" t="s">
        <v>15</v>
      </c>
      <c r="H21" s="20">
        <v>15</v>
      </c>
      <c r="I21" s="21">
        <v>1</v>
      </c>
      <c r="J21" s="21">
        <v>0.8</v>
      </c>
      <c r="K21" s="20"/>
      <c r="L21" s="64">
        <f>J21*D38</f>
        <v>1599.9999999999998</v>
      </c>
      <c r="M21" s="159">
        <v>1349.019607843137</v>
      </c>
      <c r="N21" s="160">
        <v>1349.019607843137</v>
      </c>
      <c r="O21" s="160">
        <f t="shared" si="0"/>
        <v>1599.9999999999998</v>
      </c>
      <c r="P21" s="132">
        <f t="shared" si="1"/>
        <v>4298.039215686274</v>
      </c>
    </row>
    <row r="22" spans="1:16" s="8" customFormat="1" ht="15.75">
      <c r="A22" s="51">
        <v>13</v>
      </c>
      <c r="B22" s="17" t="s">
        <v>39</v>
      </c>
      <c r="C22" s="17">
        <v>35</v>
      </c>
      <c r="D22" s="18" t="s">
        <v>39</v>
      </c>
      <c r="E22" s="19" t="s">
        <v>14</v>
      </c>
      <c r="F22" s="20">
        <v>100</v>
      </c>
      <c r="G22" s="20" t="s">
        <v>19</v>
      </c>
      <c r="H22" s="20">
        <v>15</v>
      </c>
      <c r="I22" s="21">
        <v>1</v>
      </c>
      <c r="J22" s="21">
        <v>1</v>
      </c>
      <c r="K22" s="20"/>
      <c r="L22" s="64">
        <f>J22*D38</f>
        <v>1999.9999999999995</v>
      </c>
      <c r="M22" s="159">
        <v>1686.274509803921</v>
      </c>
      <c r="N22" s="160">
        <v>1686.274509803921</v>
      </c>
      <c r="O22" s="160">
        <f t="shared" si="0"/>
        <v>1999.9999999999995</v>
      </c>
      <c r="P22" s="132">
        <f t="shared" si="1"/>
        <v>5372.549019607842</v>
      </c>
    </row>
    <row r="23" spans="1:16" s="8" customFormat="1" ht="15.75">
      <c r="A23" s="51">
        <v>14</v>
      </c>
      <c r="B23" s="22" t="s">
        <v>40</v>
      </c>
      <c r="C23" s="22">
        <v>18</v>
      </c>
      <c r="D23" s="18" t="s">
        <v>41</v>
      </c>
      <c r="E23" s="19" t="s">
        <v>14</v>
      </c>
      <c r="F23" s="20">
        <v>80</v>
      </c>
      <c r="G23" s="20" t="s">
        <v>15</v>
      </c>
      <c r="H23" s="20">
        <v>15</v>
      </c>
      <c r="I23" s="21">
        <v>1</v>
      </c>
      <c r="J23" s="21">
        <v>0.8</v>
      </c>
      <c r="K23" s="20"/>
      <c r="L23" s="64">
        <f>J23*D38</f>
        <v>1599.9999999999998</v>
      </c>
      <c r="M23" s="159">
        <v>1349.019607843137</v>
      </c>
      <c r="N23" s="160">
        <v>1349.019607843137</v>
      </c>
      <c r="O23" s="160">
        <f t="shared" si="0"/>
        <v>1599.9999999999998</v>
      </c>
      <c r="P23" s="132">
        <f t="shared" si="1"/>
        <v>4298.039215686274</v>
      </c>
    </row>
    <row r="24" spans="1:16" s="8" customFormat="1" ht="15.75">
      <c r="A24" s="51">
        <v>15</v>
      </c>
      <c r="B24" s="17" t="s">
        <v>42</v>
      </c>
      <c r="C24" s="17">
        <v>30</v>
      </c>
      <c r="D24" s="18" t="s">
        <v>43</v>
      </c>
      <c r="E24" s="19" t="s">
        <v>14</v>
      </c>
      <c r="F24" s="20">
        <v>80</v>
      </c>
      <c r="G24" s="20" t="s">
        <v>15</v>
      </c>
      <c r="H24" s="20">
        <v>15</v>
      </c>
      <c r="I24" s="21">
        <v>1</v>
      </c>
      <c r="J24" s="21">
        <v>0.8</v>
      </c>
      <c r="K24" s="20"/>
      <c r="L24" s="64">
        <f>J24*D38</f>
        <v>1599.9999999999998</v>
      </c>
      <c r="M24" s="159">
        <v>1349.019607843137</v>
      </c>
      <c r="N24" s="160">
        <v>1349.019607843137</v>
      </c>
      <c r="O24" s="160">
        <f t="shared" si="0"/>
        <v>1599.9999999999998</v>
      </c>
      <c r="P24" s="132">
        <f t="shared" si="1"/>
        <v>4298.039215686274</v>
      </c>
    </row>
    <row r="25" spans="1:16" s="8" customFormat="1" ht="15.75">
      <c r="A25" s="51">
        <v>16</v>
      </c>
      <c r="B25" s="17" t="s">
        <v>44</v>
      </c>
      <c r="C25" s="17">
        <v>34</v>
      </c>
      <c r="D25" s="18" t="s">
        <v>45</v>
      </c>
      <c r="E25" s="24" t="s">
        <v>46</v>
      </c>
      <c r="F25" s="20">
        <v>80</v>
      </c>
      <c r="G25" s="20" t="s">
        <v>15</v>
      </c>
      <c r="H25" s="20">
        <v>15</v>
      </c>
      <c r="I25" s="21">
        <v>1</v>
      </c>
      <c r="J25" s="21">
        <v>1.2</v>
      </c>
      <c r="K25" s="20">
        <v>50</v>
      </c>
      <c r="L25" s="64">
        <f>J25*D38</f>
        <v>2399.9999999999995</v>
      </c>
      <c r="M25" s="159">
        <v>2023.5294117647052</v>
      </c>
      <c r="N25" s="160">
        <v>2023.5294117647052</v>
      </c>
      <c r="O25" s="160">
        <f t="shared" si="0"/>
        <v>2399.9999999999995</v>
      </c>
      <c r="P25" s="132">
        <f t="shared" si="1"/>
        <v>6447.05882352941</v>
      </c>
    </row>
    <row r="26" spans="1:16" s="8" customFormat="1" ht="15.75">
      <c r="A26" s="51">
        <v>17</v>
      </c>
      <c r="B26" s="25" t="s">
        <v>47</v>
      </c>
      <c r="C26" s="17">
        <v>17</v>
      </c>
      <c r="D26" s="18" t="s">
        <v>48</v>
      </c>
      <c r="E26" s="19" t="s">
        <v>14</v>
      </c>
      <c r="F26" s="20">
        <v>80</v>
      </c>
      <c r="G26" s="20" t="s">
        <v>15</v>
      </c>
      <c r="H26" s="20">
        <v>15</v>
      </c>
      <c r="I26" s="21">
        <v>1</v>
      </c>
      <c r="J26" s="21">
        <v>0.8</v>
      </c>
      <c r="K26" s="20"/>
      <c r="L26" s="64">
        <f>J26*D38</f>
        <v>1599.9999999999998</v>
      </c>
      <c r="M26" s="159">
        <v>1349.019607843137</v>
      </c>
      <c r="N26" s="160">
        <v>1349.019607843137</v>
      </c>
      <c r="O26" s="160">
        <f t="shared" si="0"/>
        <v>1599.9999999999998</v>
      </c>
      <c r="P26" s="132">
        <f t="shared" si="1"/>
        <v>4298.039215686274</v>
      </c>
    </row>
    <row r="27" spans="1:16" s="8" customFormat="1" ht="15.75">
      <c r="A27" s="51">
        <v>18</v>
      </c>
      <c r="B27" s="17" t="s">
        <v>49</v>
      </c>
      <c r="C27" s="17">
        <v>48</v>
      </c>
      <c r="D27" s="18" t="s">
        <v>50</v>
      </c>
      <c r="E27" s="19" t="s">
        <v>14</v>
      </c>
      <c r="F27" s="20">
        <v>100</v>
      </c>
      <c r="G27" s="20" t="s">
        <v>19</v>
      </c>
      <c r="H27" s="20">
        <v>15</v>
      </c>
      <c r="I27" s="21">
        <v>1</v>
      </c>
      <c r="J27" s="21">
        <v>1</v>
      </c>
      <c r="K27" s="20"/>
      <c r="L27" s="64">
        <f>J27*D38</f>
        <v>1999.9999999999995</v>
      </c>
      <c r="M27" s="159">
        <v>1686.274509803921</v>
      </c>
      <c r="N27" s="160">
        <v>1686.274509803921</v>
      </c>
      <c r="O27" s="160">
        <f t="shared" si="0"/>
        <v>1999.9999999999995</v>
      </c>
      <c r="P27" s="132">
        <f t="shared" si="1"/>
        <v>5372.549019607842</v>
      </c>
    </row>
    <row r="28" spans="1:16" s="8" customFormat="1" ht="15.75">
      <c r="A28" s="51">
        <v>19</v>
      </c>
      <c r="B28" s="17" t="s">
        <v>51</v>
      </c>
      <c r="C28" s="17"/>
      <c r="D28" s="18" t="s">
        <v>52</v>
      </c>
      <c r="E28" s="19" t="s">
        <v>14</v>
      </c>
      <c r="F28" s="20">
        <v>80</v>
      </c>
      <c r="G28" s="20" t="s">
        <v>15</v>
      </c>
      <c r="H28" s="20">
        <v>15</v>
      </c>
      <c r="I28" s="21">
        <v>1</v>
      </c>
      <c r="J28" s="21">
        <v>0.8</v>
      </c>
      <c r="K28" s="20"/>
      <c r="L28" s="64">
        <f>J28*D38</f>
        <v>1599.9999999999998</v>
      </c>
      <c r="M28" s="159">
        <v>1349.019607843137</v>
      </c>
      <c r="N28" s="160">
        <v>1349.019607843137</v>
      </c>
      <c r="O28" s="160">
        <f t="shared" si="0"/>
        <v>1599.9999999999998</v>
      </c>
      <c r="P28" s="132">
        <f t="shared" si="1"/>
        <v>4298.039215686274</v>
      </c>
    </row>
    <row r="29" spans="1:16" s="8" customFormat="1" ht="15.75">
      <c r="A29" s="51">
        <v>20</v>
      </c>
      <c r="B29" s="25" t="s">
        <v>69</v>
      </c>
      <c r="C29" s="17"/>
      <c r="D29" s="18" t="s">
        <v>69</v>
      </c>
      <c r="E29" s="19" t="s">
        <v>71</v>
      </c>
      <c r="F29" s="20">
        <v>80</v>
      </c>
      <c r="G29" s="20" t="s">
        <v>15</v>
      </c>
      <c r="H29" s="20">
        <v>15</v>
      </c>
      <c r="I29" s="21">
        <v>1</v>
      </c>
      <c r="J29" s="21">
        <v>1.2</v>
      </c>
      <c r="K29" s="20">
        <v>50</v>
      </c>
      <c r="L29" s="64">
        <f>J29*D38</f>
        <v>2399.9999999999995</v>
      </c>
      <c r="M29" s="159">
        <v>2023.5294117647052</v>
      </c>
      <c r="N29" s="160">
        <v>2023.5294117647052</v>
      </c>
      <c r="O29" s="160">
        <f t="shared" si="0"/>
        <v>2399.9999999999995</v>
      </c>
      <c r="P29" s="132">
        <f t="shared" si="1"/>
        <v>6447.05882352941</v>
      </c>
    </row>
    <row r="30" spans="1:16" s="8" customFormat="1" ht="15.75">
      <c r="A30" s="51">
        <v>21</v>
      </c>
      <c r="B30" s="25" t="s">
        <v>74</v>
      </c>
      <c r="C30" s="17"/>
      <c r="D30" s="18" t="s">
        <v>77</v>
      </c>
      <c r="E30" s="19" t="s">
        <v>14</v>
      </c>
      <c r="F30" s="20">
        <v>80</v>
      </c>
      <c r="G30" s="20" t="s">
        <v>15</v>
      </c>
      <c r="H30" s="20">
        <v>15</v>
      </c>
      <c r="I30" s="21">
        <v>1</v>
      </c>
      <c r="J30" s="21">
        <v>0.8</v>
      </c>
      <c r="K30" s="20"/>
      <c r="L30" s="64">
        <f>D38*J30</f>
        <v>1599.9999999999998</v>
      </c>
      <c r="M30" s="159">
        <v>1349.019607843137</v>
      </c>
      <c r="N30" s="160">
        <v>1349.019607843137</v>
      </c>
      <c r="O30" s="160">
        <f t="shared" si="0"/>
        <v>1599.9999999999998</v>
      </c>
      <c r="P30" s="132">
        <f t="shared" si="1"/>
        <v>4298.039215686274</v>
      </c>
    </row>
    <row r="31" spans="1:16" s="8" customFormat="1" ht="15.75">
      <c r="A31" s="51">
        <v>22</v>
      </c>
      <c r="B31" s="25" t="s">
        <v>75</v>
      </c>
      <c r="C31" s="17"/>
      <c r="D31" s="18" t="s">
        <v>78</v>
      </c>
      <c r="E31" s="19" t="s">
        <v>14</v>
      </c>
      <c r="F31" s="20">
        <v>80</v>
      </c>
      <c r="G31" s="20" t="s">
        <v>15</v>
      </c>
      <c r="H31" s="20">
        <v>15</v>
      </c>
      <c r="I31" s="21">
        <v>1</v>
      </c>
      <c r="J31" s="21">
        <v>0.8</v>
      </c>
      <c r="K31" s="20"/>
      <c r="L31" s="64">
        <f>D38*J31</f>
        <v>1599.9999999999998</v>
      </c>
      <c r="M31" s="159">
        <v>1349.019607843137</v>
      </c>
      <c r="N31" s="160">
        <v>1349.019607843137</v>
      </c>
      <c r="O31" s="160">
        <f t="shared" si="0"/>
        <v>1599.9999999999998</v>
      </c>
      <c r="P31" s="132">
        <f t="shared" si="1"/>
        <v>4298.039215686274</v>
      </c>
    </row>
    <row r="32" spans="1:16" s="8" customFormat="1" ht="15.75">
      <c r="A32" s="51">
        <v>23</v>
      </c>
      <c r="B32" s="25" t="s">
        <v>76</v>
      </c>
      <c r="C32" s="17"/>
      <c r="D32" s="18" t="s">
        <v>79</v>
      </c>
      <c r="E32" s="19" t="s">
        <v>80</v>
      </c>
      <c r="F32" s="20">
        <v>80</v>
      </c>
      <c r="G32" s="20" t="s">
        <v>15</v>
      </c>
      <c r="H32" s="20">
        <v>15</v>
      </c>
      <c r="I32" s="21">
        <v>1</v>
      </c>
      <c r="J32" s="21">
        <v>1.2</v>
      </c>
      <c r="K32" s="20"/>
      <c r="L32" s="64">
        <f>D38*J32</f>
        <v>2399.9999999999995</v>
      </c>
      <c r="M32" s="159">
        <v>2023.5294117647052</v>
      </c>
      <c r="N32" s="160">
        <v>2023.5294117647052</v>
      </c>
      <c r="O32" s="160">
        <f t="shared" si="0"/>
        <v>2399.9999999999995</v>
      </c>
      <c r="P32" s="132">
        <f t="shared" si="1"/>
        <v>6447.05882352941</v>
      </c>
    </row>
    <row r="33" spans="1:16" s="8" customFormat="1" ht="15.75">
      <c r="A33" s="51">
        <v>24</v>
      </c>
      <c r="B33" s="25" t="s">
        <v>81</v>
      </c>
      <c r="C33" s="17"/>
      <c r="D33" s="18" t="s">
        <v>95</v>
      </c>
      <c r="E33" s="19" t="s">
        <v>88</v>
      </c>
      <c r="F33" s="20">
        <v>80</v>
      </c>
      <c r="G33" s="20" t="s">
        <v>15</v>
      </c>
      <c r="H33" s="20">
        <v>15</v>
      </c>
      <c r="I33" s="21">
        <v>1</v>
      </c>
      <c r="J33" s="21">
        <v>0.8</v>
      </c>
      <c r="K33" s="20"/>
      <c r="L33" s="64">
        <f>D38*J33</f>
        <v>1599.9999999999998</v>
      </c>
      <c r="M33" s="159">
        <v>1349.019607843137</v>
      </c>
      <c r="N33" s="160">
        <v>1349.019607843137</v>
      </c>
      <c r="O33" s="160">
        <f t="shared" si="0"/>
        <v>1599.9999999999998</v>
      </c>
      <c r="P33" s="132">
        <f t="shared" si="1"/>
        <v>4298.039215686274</v>
      </c>
    </row>
    <row r="34" spans="1:16" s="8" customFormat="1" ht="15.75">
      <c r="A34" s="51">
        <v>25</v>
      </c>
      <c r="B34" s="25" t="s">
        <v>82</v>
      </c>
      <c r="C34" s="17"/>
      <c r="D34" s="18" t="s">
        <v>83</v>
      </c>
      <c r="E34" s="19" t="s">
        <v>88</v>
      </c>
      <c r="F34" s="20">
        <v>80</v>
      </c>
      <c r="G34" s="20" t="s">
        <v>15</v>
      </c>
      <c r="H34" s="20">
        <v>15</v>
      </c>
      <c r="I34" s="21">
        <v>1</v>
      </c>
      <c r="J34" s="21">
        <v>0.8</v>
      </c>
      <c r="K34" s="20"/>
      <c r="L34" s="64">
        <f>D38*J34</f>
        <v>1599.9999999999998</v>
      </c>
      <c r="M34" s="159">
        <v>1349.019607843137</v>
      </c>
      <c r="N34" s="160">
        <v>1349.019607843137</v>
      </c>
      <c r="O34" s="160">
        <f t="shared" si="0"/>
        <v>1599.9999999999998</v>
      </c>
      <c r="P34" s="132">
        <f t="shared" si="1"/>
        <v>4298.039215686274</v>
      </c>
    </row>
    <row r="35" spans="1:16" s="8" customFormat="1" ht="15.75">
      <c r="A35" s="51">
        <v>26</v>
      </c>
      <c r="B35" s="25" t="s">
        <v>84</v>
      </c>
      <c r="C35" s="17"/>
      <c r="D35" s="18" t="s">
        <v>87</v>
      </c>
      <c r="E35" s="19" t="s">
        <v>14</v>
      </c>
      <c r="F35" s="20">
        <v>80</v>
      </c>
      <c r="G35" s="20" t="s">
        <v>15</v>
      </c>
      <c r="H35" s="20">
        <v>15</v>
      </c>
      <c r="I35" s="21">
        <v>1</v>
      </c>
      <c r="J35" s="21">
        <v>0.8</v>
      </c>
      <c r="K35" s="20"/>
      <c r="L35" s="64">
        <f>D38*J35</f>
        <v>1599.9999999999998</v>
      </c>
      <c r="M35" s="159">
        <v>1349.019607843137</v>
      </c>
      <c r="N35" s="160">
        <v>1349.019607843137</v>
      </c>
      <c r="O35" s="160">
        <f t="shared" si="0"/>
        <v>1599.9999999999998</v>
      </c>
      <c r="P35" s="132">
        <f t="shared" si="1"/>
        <v>4298.039215686274</v>
      </c>
    </row>
    <row r="36" spans="1:16" s="8" customFormat="1" ht="15.75">
      <c r="A36" s="51">
        <v>27</v>
      </c>
      <c r="B36" s="25" t="s">
        <v>85</v>
      </c>
      <c r="C36" s="17"/>
      <c r="D36" s="18" t="s">
        <v>86</v>
      </c>
      <c r="E36" s="19" t="s">
        <v>14</v>
      </c>
      <c r="F36" s="20">
        <v>80</v>
      </c>
      <c r="G36" s="20" t="s">
        <v>15</v>
      </c>
      <c r="H36" s="20">
        <v>15</v>
      </c>
      <c r="I36" s="21">
        <v>1</v>
      </c>
      <c r="J36" s="21">
        <v>0.8</v>
      </c>
      <c r="K36" s="20"/>
      <c r="L36" s="64">
        <f>D38*J36</f>
        <v>1599.9999999999998</v>
      </c>
      <c r="M36" s="159">
        <v>1349.019607843137</v>
      </c>
      <c r="N36" s="160">
        <v>1349.019607843137</v>
      </c>
      <c r="O36" s="160">
        <f t="shared" si="0"/>
        <v>1599.9999999999998</v>
      </c>
      <c r="P36" s="132">
        <f t="shared" si="1"/>
        <v>4298.039215686274</v>
      </c>
    </row>
    <row r="37" spans="1:16" s="8" customFormat="1" ht="15.75">
      <c r="A37" s="51"/>
      <c r="B37" s="25" t="s">
        <v>53</v>
      </c>
      <c r="C37" s="19"/>
      <c r="D37" s="20"/>
      <c r="E37" s="20"/>
      <c r="F37" s="20"/>
      <c r="G37" s="20"/>
      <c r="H37" s="20"/>
      <c r="I37" s="20"/>
      <c r="J37" s="26">
        <f>SUM(J10:J36)</f>
        <v>25.500000000000007</v>
      </c>
      <c r="K37" s="20"/>
      <c r="L37" s="65">
        <f>SUM(L10:L36)</f>
        <v>50999.99999999999</v>
      </c>
      <c r="M37" s="132">
        <f>SUM(M10:M36)</f>
        <v>43000</v>
      </c>
      <c r="N37" s="135">
        <f>SUM(N10:N36)</f>
        <v>43000</v>
      </c>
      <c r="O37" s="135">
        <v>51000</v>
      </c>
      <c r="P37" s="132">
        <f>SUM(P10:P36)</f>
        <v>137000</v>
      </c>
    </row>
    <row r="38" spans="1:16" s="8" customFormat="1" ht="16.5" thickBot="1">
      <c r="A38" s="163"/>
      <c r="B38" s="53" t="s">
        <v>105</v>
      </c>
      <c r="C38" s="54"/>
      <c r="D38" s="32">
        <f>F6/J37</f>
        <v>1999.9999999999995</v>
      </c>
      <c r="E38" s="76"/>
      <c r="F38" s="77"/>
      <c r="G38" s="78"/>
      <c r="H38" s="77"/>
      <c r="I38" s="77"/>
      <c r="J38" s="75"/>
      <c r="K38" s="55"/>
      <c r="L38" s="66"/>
      <c r="M38" s="164"/>
      <c r="N38" s="165"/>
      <c r="O38" s="166"/>
      <c r="P38" s="167"/>
    </row>
    <row r="39" spans="2:13" s="8" customFormat="1" ht="15.75">
      <c r="B39" s="27"/>
      <c r="C39" s="27"/>
      <c r="D39" s="71" t="s">
        <v>54</v>
      </c>
      <c r="E39" s="72"/>
      <c r="F39" s="73"/>
      <c r="G39" s="74"/>
      <c r="H39" s="73">
        <v>27</v>
      </c>
      <c r="I39" s="73"/>
      <c r="J39" s="79"/>
      <c r="K39" s="29"/>
      <c r="L39" s="44"/>
      <c r="M39" s="168"/>
    </row>
    <row r="40" spans="4:13" s="8" customFormat="1" ht="15.75">
      <c r="D40" s="28" t="s">
        <v>55</v>
      </c>
      <c r="E40" s="30"/>
      <c r="F40" s="30">
        <f>D38*1</f>
        <v>1999.9999999999995</v>
      </c>
      <c r="G40" s="31"/>
      <c r="H40" s="31" t="s">
        <v>90</v>
      </c>
      <c r="I40" s="31"/>
      <c r="J40" s="32"/>
      <c r="L40" s="44"/>
      <c r="M40" s="168"/>
    </row>
    <row r="41" spans="4:13" s="8" customFormat="1" ht="15.75">
      <c r="D41" s="28" t="s">
        <v>56</v>
      </c>
      <c r="E41" s="30"/>
      <c r="F41" s="30">
        <f>D38*1.2</f>
        <v>2399.9999999999995</v>
      </c>
      <c r="G41" s="31"/>
      <c r="H41" s="31">
        <v>1</v>
      </c>
      <c r="I41" s="31"/>
      <c r="J41" s="32"/>
      <c r="L41" s="44"/>
      <c r="M41" s="168"/>
    </row>
    <row r="42" spans="4:13" s="8" customFormat="1" ht="15.75">
      <c r="D42" s="28" t="s">
        <v>4</v>
      </c>
      <c r="E42" s="30"/>
      <c r="F42" s="30">
        <f>D38*0.8</f>
        <v>1599.9999999999998</v>
      </c>
      <c r="G42" s="31"/>
      <c r="H42" s="31" t="s">
        <v>91</v>
      </c>
      <c r="I42" s="31"/>
      <c r="J42" s="32"/>
      <c r="L42" s="44"/>
      <c r="M42" s="168"/>
    </row>
    <row r="43" spans="4:13" s="8" customFormat="1" ht="15">
      <c r="D43" s="28" t="s">
        <v>57</v>
      </c>
      <c r="E43" s="31" t="s">
        <v>58</v>
      </c>
      <c r="F43" s="33">
        <f>F42*1.5</f>
        <v>2399.9999999999995</v>
      </c>
      <c r="G43" s="31"/>
      <c r="H43" s="31">
        <v>4</v>
      </c>
      <c r="I43" s="31"/>
      <c r="J43" s="32"/>
      <c r="L43" s="42"/>
      <c r="M43" s="168"/>
    </row>
    <row r="44" spans="4:13" s="8" customFormat="1" ht="15">
      <c r="D44" s="28" t="s">
        <v>59</v>
      </c>
      <c r="E44" s="31" t="s">
        <v>58</v>
      </c>
      <c r="F44" s="34">
        <f>F40*1.5</f>
        <v>2999.999999999999</v>
      </c>
      <c r="G44" s="31"/>
      <c r="H44" s="31">
        <v>1</v>
      </c>
      <c r="I44" s="31"/>
      <c r="J44" s="32"/>
      <c r="L44" s="42"/>
      <c r="M44" s="168"/>
    </row>
    <row r="45" spans="4:13" s="8" customFormat="1" ht="15.75" thickBot="1">
      <c r="D45" s="35"/>
      <c r="E45" s="36"/>
      <c r="F45" s="37"/>
      <c r="G45" s="36"/>
      <c r="H45" s="36"/>
      <c r="I45" s="36"/>
      <c r="J45" s="38"/>
      <c r="L45" s="42"/>
      <c r="M45" s="168"/>
    </row>
    <row r="46" spans="1:13" s="8" customFormat="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42"/>
      <c r="M46" s="168"/>
    </row>
    <row r="47" spans="1:13" s="8" customFormat="1" ht="15">
      <c r="A47" s="7"/>
      <c r="B47" s="7"/>
      <c r="C47" s="7"/>
      <c r="D47" s="7"/>
      <c r="E47" s="7"/>
      <c r="F47" s="7"/>
      <c r="G47" s="7"/>
      <c r="H47" s="7"/>
      <c r="I47" s="7"/>
      <c r="J47" s="41"/>
      <c r="K47" s="7"/>
      <c r="L47" s="42"/>
      <c r="M47" s="168"/>
    </row>
    <row r="48" spans="1:13" s="8" customFormat="1" ht="15">
      <c r="A48" s="7"/>
      <c r="B48" s="7"/>
      <c r="C48" s="7"/>
      <c r="D48" s="7"/>
      <c r="E48" s="7"/>
      <c r="F48" s="7"/>
      <c r="G48" s="7"/>
      <c r="H48" s="7"/>
      <c r="I48" s="41"/>
      <c r="J48" s="7"/>
      <c r="K48" s="7"/>
      <c r="L48" s="42"/>
      <c r="M48" s="168"/>
    </row>
    <row r="49" spans="1:13" s="8" customFormat="1" ht="15">
      <c r="A49" s="7"/>
      <c r="B49" s="7"/>
      <c r="C49" s="7"/>
      <c r="D49" s="7"/>
      <c r="E49" s="7"/>
      <c r="F49" s="7"/>
      <c r="G49" s="7"/>
      <c r="H49" s="7"/>
      <c r="I49" s="41"/>
      <c r="J49" s="7"/>
      <c r="K49" s="7"/>
      <c r="L49" s="42"/>
      <c r="M49" s="168"/>
    </row>
    <row r="50" spans="1:13" s="8" customFormat="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42"/>
      <c r="M50" s="168"/>
    </row>
    <row r="51" spans="1:13" s="8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42"/>
      <c r="M51" s="168"/>
    </row>
    <row r="52" spans="1:13" s="8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42"/>
      <c r="M52" s="168"/>
    </row>
    <row r="53" ht="15">
      <c r="M53" s="60"/>
    </row>
    <row r="54" ht="15">
      <c r="M54" s="60"/>
    </row>
    <row r="55" ht="15">
      <c r="M55" s="60"/>
    </row>
    <row r="56" ht="15">
      <c r="M56" s="60"/>
    </row>
    <row r="57" ht="15">
      <c r="M57" s="60"/>
    </row>
    <row r="58" ht="15">
      <c r="M58" s="60"/>
    </row>
    <row r="59" ht="15">
      <c r="M59" s="60"/>
    </row>
    <row r="60" ht="15">
      <c r="M60" s="60"/>
    </row>
    <row r="61" ht="15">
      <c r="M61" s="60"/>
    </row>
    <row r="62" ht="15">
      <c r="M62" s="60"/>
    </row>
    <row r="63" ht="15">
      <c r="M63" s="60"/>
    </row>
  </sheetData>
  <sheetProtection/>
  <printOptions/>
  <pageMargins left="1" right="1.75" top="0.25" bottom="0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5.140625" style="1" customWidth="1"/>
    <col min="2" max="2" width="21.00390625" style="7" customWidth="1"/>
    <col min="3" max="3" width="0.13671875" style="7" customWidth="1"/>
    <col min="4" max="4" width="19.00390625" style="7" customWidth="1"/>
    <col min="5" max="5" width="18.57421875" style="7" customWidth="1"/>
    <col min="6" max="6" width="7.28125" style="7" customWidth="1"/>
    <col min="7" max="7" width="5.7109375" style="7" customWidth="1"/>
    <col min="8" max="9" width="5.28125" style="7" customWidth="1"/>
    <col min="10" max="10" width="9.421875" style="7" customWidth="1"/>
    <col min="11" max="11" width="5.28125" style="7" customWidth="1"/>
    <col min="12" max="12" width="16.00390625" style="42" customWidth="1"/>
    <col min="13" max="13" width="12.28125" style="0" customWidth="1"/>
    <col min="14" max="15" width="11.28125" style="0" customWidth="1"/>
  </cols>
  <sheetData>
    <row r="1" spans="2:13" ht="29.25" customHeight="1">
      <c r="B1" s="2" t="s">
        <v>0</v>
      </c>
      <c r="C1" s="2"/>
      <c r="D1" s="3"/>
      <c r="E1" s="4"/>
      <c r="F1" s="5"/>
      <c r="G1" s="5"/>
      <c r="H1" s="5"/>
      <c r="I1" s="5"/>
      <c r="J1" s="6"/>
      <c r="M1" s="6" t="s">
        <v>68</v>
      </c>
    </row>
    <row r="2" spans="2:15" ht="15.75">
      <c r="B2" s="84" t="s">
        <v>101</v>
      </c>
      <c r="C2" s="84"/>
      <c r="D2" s="85"/>
      <c r="E2" s="4"/>
      <c r="F2" s="5"/>
      <c r="G2" s="5"/>
      <c r="H2" s="5"/>
      <c r="I2" s="5"/>
      <c r="J2" s="6"/>
      <c r="M2" s="10" t="s">
        <v>92</v>
      </c>
      <c r="N2" s="69"/>
      <c r="O2" s="69"/>
    </row>
    <row r="3" spans="2:15" ht="15.75">
      <c r="B3" s="2"/>
      <c r="C3" s="2"/>
      <c r="D3" s="3"/>
      <c r="E3" s="4"/>
      <c r="F3" s="5"/>
      <c r="G3" s="5"/>
      <c r="H3" s="5"/>
      <c r="I3" s="5"/>
      <c r="J3" s="6"/>
      <c r="M3" s="83" t="s">
        <v>61</v>
      </c>
      <c r="N3" s="69"/>
      <c r="O3" s="69"/>
    </row>
    <row r="4" spans="2:13" ht="15.75">
      <c r="B4" s="2"/>
      <c r="C4" s="2"/>
      <c r="D4" s="3"/>
      <c r="E4" s="4"/>
      <c r="F4" s="5"/>
      <c r="G4" s="5"/>
      <c r="H4" s="5"/>
      <c r="I4" s="5"/>
      <c r="J4" s="6"/>
      <c r="M4" s="9"/>
    </row>
    <row r="5" spans="2:10" ht="15.75">
      <c r="B5" s="2"/>
      <c r="C5" s="2"/>
      <c r="D5" s="3"/>
      <c r="E5" s="10" t="s">
        <v>108</v>
      </c>
      <c r="F5" s="5"/>
      <c r="G5" s="5"/>
      <c r="H5" s="5"/>
      <c r="I5" s="5"/>
      <c r="J5" s="6"/>
    </row>
    <row r="6" spans="1:10" ht="15.75">
      <c r="A6" s="2" t="s">
        <v>104</v>
      </c>
      <c r="C6" s="2"/>
      <c r="D6" s="3"/>
      <c r="E6" s="6"/>
      <c r="F6" s="2">
        <v>43000</v>
      </c>
      <c r="G6" s="5"/>
      <c r="H6" s="5"/>
      <c r="I6" s="5"/>
      <c r="J6" s="6"/>
    </row>
    <row r="7" spans="2:12" ht="16.5" thickBot="1">
      <c r="B7" s="2"/>
      <c r="C7" s="2"/>
      <c r="D7" s="3"/>
      <c r="E7" s="6"/>
      <c r="F7" s="5"/>
      <c r="G7" s="11"/>
      <c r="H7" s="5"/>
      <c r="I7" s="5"/>
      <c r="J7" s="5"/>
      <c r="K7" s="5"/>
      <c r="L7" s="43"/>
    </row>
    <row r="8" spans="1:15" ht="96.75" customHeight="1">
      <c r="A8" s="123" t="s">
        <v>1</v>
      </c>
      <c r="B8" s="46" t="s">
        <v>2</v>
      </c>
      <c r="C8" s="47" t="s">
        <v>3</v>
      </c>
      <c r="D8" s="124" t="s">
        <v>4</v>
      </c>
      <c r="E8" s="49" t="s">
        <v>5</v>
      </c>
      <c r="F8" s="48" t="s">
        <v>6</v>
      </c>
      <c r="G8" s="48" t="s">
        <v>7</v>
      </c>
      <c r="H8" s="48" t="s">
        <v>8</v>
      </c>
      <c r="I8" s="48" t="s">
        <v>9</v>
      </c>
      <c r="J8" s="48" t="s">
        <v>10</v>
      </c>
      <c r="K8" s="48" t="s">
        <v>11</v>
      </c>
      <c r="L8" s="88" t="s">
        <v>103</v>
      </c>
      <c r="M8" s="125" t="s">
        <v>97</v>
      </c>
      <c r="N8" s="126" t="s">
        <v>96</v>
      </c>
      <c r="O8" s="128" t="s">
        <v>106</v>
      </c>
    </row>
    <row r="9" spans="1:15" s="16" customFormat="1" ht="38.25">
      <c r="A9" s="50"/>
      <c r="B9" s="13">
        <v>1</v>
      </c>
      <c r="C9" s="13"/>
      <c r="D9" s="13">
        <v>2</v>
      </c>
      <c r="E9" s="13">
        <v>3</v>
      </c>
      <c r="F9" s="13">
        <v>4</v>
      </c>
      <c r="G9" s="14">
        <v>5</v>
      </c>
      <c r="H9" s="14">
        <v>6</v>
      </c>
      <c r="I9" s="12" t="s">
        <v>12</v>
      </c>
      <c r="J9" s="15" t="s">
        <v>13</v>
      </c>
      <c r="K9" s="14">
        <v>9</v>
      </c>
      <c r="L9" s="63" t="s">
        <v>89</v>
      </c>
      <c r="M9" s="67">
        <v>11</v>
      </c>
      <c r="N9" s="127" t="s">
        <v>98</v>
      </c>
      <c r="O9" s="129" t="s">
        <v>107</v>
      </c>
    </row>
    <row r="10" spans="1:15" ht="15.75">
      <c r="A10" s="51">
        <v>1</v>
      </c>
      <c r="B10" s="22" t="s">
        <v>16</v>
      </c>
      <c r="C10" s="22">
        <v>37</v>
      </c>
      <c r="D10" s="18" t="s">
        <v>17</v>
      </c>
      <c r="E10" s="19" t="s">
        <v>18</v>
      </c>
      <c r="F10" s="20">
        <v>100</v>
      </c>
      <c r="G10" s="82" t="s">
        <v>19</v>
      </c>
      <c r="H10" s="20">
        <v>15</v>
      </c>
      <c r="I10" s="21">
        <v>1</v>
      </c>
      <c r="J10" s="87">
        <v>1</v>
      </c>
      <c r="K10" s="20"/>
      <c r="L10" s="64">
        <f>J10*D38</f>
        <v>1686.274509803921</v>
      </c>
      <c r="M10" s="133">
        <f>L10</f>
        <v>1686.274509803921</v>
      </c>
      <c r="N10" s="134">
        <f>M10</f>
        <v>1686.274509803921</v>
      </c>
      <c r="O10" s="131">
        <f>M10+N10</f>
        <v>3372.549019607842</v>
      </c>
    </row>
    <row r="11" spans="1:15" ht="15.75">
      <c r="A11" s="51">
        <v>2</v>
      </c>
      <c r="B11" s="22" t="s">
        <v>20</v>
      </c>
      <c r="C11" s="22">
        <v>42</v>
      </c>
      <c r="D11" s="18" t="s">
        <v>21</v>
      </c>
      <c r="E11" s="19" t="s">
        <v>14</v>
      </c>
      <c r="F11" s="20">
        <v>100</v>
      </c>
      <c r="G11" s="82" t="s">
        <v>19</v>
      </c>
      <c r="H11" s="20">
        <v>15</v>
      </c>
      <c r="I11" s="21">
        <v>1</v>
      </c>
      <c r="J11" s="87">
        <v>1</v>
      </c>
      <c r="K11" s="20"/>
      <c r="L11" s="64">
        <f>D38*J11</f>
        <v>1686.274509803921</v>
      </c>
      <c r="M11" s="133">
        <f aca="true" t="shared" si="0" ref="M11:N36">L11</f>
        <v>1686.274509803921</v>
      </c>
      <c r="N11" s="134">
        <f t="shared" si="0"/>
        <v>1686.274509803921</v>
      </c>
      <c r="O11" s="131">
        <f aca="true" t="shared" si="1" ref="O11:O36">M11+N11</f>
        <v>3372.549019607842</v>
      </c>
    </row>
    <row r="12" spans="1:15" ht="15.75">
      <c r="A12" s="51">
        <v>3</v>
      </c>
      <c r="B12" s="22" t="s">
        <v>22</v>
      </c>
      <c r="C12" s="22">
        <v>38</v>
      </c>
      <c r="D12" s="18" t="s">
        <v>23</v>
      </c>
      <c r="E12" s="19" t="s">
        <v>14</v>
      </c>
      <c r="F12" s="20">
        <v>120</v>
      </c>
      <c r="G12" s="20" t="s">
        <v>24</v>
      </c>
      <c r="H12" s="20">
        <v>15</v>
      </c>
      <c r="I12" s="21">
        <v>1</v>
      </c>
      <c r="J12" s="86">
        <v>1.2</v>
      </c>
      <c r="K12" s="20"/>
      <c r="L12" s="64">
        <f>J12*D38</f>
        <v>2023.5294117647052</v>
      </c>
      <c r="M12" s="133">
        <f t="shared" si="0"/>
        <v>2023.5294117647052</v>
      </c>
      <c r="N12" s="134">
        <f t="shared" si="0"/>
        <v>2023.5294117647052</v>
      </c>
      <c r="O12" s="131">
        <f t="shared" si="1"/>
        <v>4047.0588235294103</v>
      </c>
    </row>
    <row r="13" spans="1:15" s="8" customFormat="1" ht="14.25" customHeight="1">
      <c r="A13" s="51">
        <v>4</v>
      </c>
      <c r="B13" s="17" t="s">
        <v>25</v>
      </c>
      <c r="C13" s="17">
        <v>20</v>
      </c>
      <c r="D13" s="18" t="s">
        <v>25</v>
      </c>
      <c r="E13" s="80" t="s">
        <v>70</v>
      </c>
      <c r="F13" s="20">
        <v>80</v>
      </c>
      <c r="G13" s="20" t="s">
        <v>15</v>
      </c>
      <c r="H13" s="20">
        <v>15</v>
      </c>
      <c r="I13" s="21">
        <v>1</v>
      </c>
      <c r="J13" s="81">
        <v>0.8</v>
      </c>
      <c r="K13" s="20"/>
      <c r="L13" s="64">
        <f>D38*J13</f>
        <v>1349.019607843137</v>
      </c>
      <c r="M13" s="133">
        <f t="shared" si="0"/>
        <v>1349.019607843137</v>
      </c>
      <c r="N13" s="134">
        <f t="shared" si="0"/>
        <v>1349.019607843137</v>
      </c>
      <c r="O13" s="131">
        <f t="shared" si="1"/>
        <v>2698.039215686274</v>
      </c>
    </row>
    <row r="14" spans="1:15" ht="15.75">
      <c r="A14" s="51">
        <v>5</v>
      </c>
      <c r="B14" s="17" t="s">
        <v>26</v>
      </c>
      <c r="C14" s="17"/>
      <c r="D14" s="18" t="s">
        <v>27</v>
      </c>
      <c r="E14" s="19" t="s">
        <v>70</v>
      </c>
      <c r="F14" s="20">
        <v>80</v>
      </c>
      <c r="G14" s="20" t="s">
        <v>15</v>
      </c>
      <c r="H14" s="20">
        <v>15</v>
      </c>
      <c r="I14" s="21">
        <v>1</v>
      </c>
      <c r="J14" s="21">
        <v>0.8</v>
      </c>
      <c r="K14" s="20"/>
      <c r="L14" s="64">
        <f>J14*D38</f>
        <v>1349.019607843137</v>
      </c>
      <c r="M14" s="133">
        <f t="shared" si="0"/>
        <v>1349.019607843137</v>
      </c>
      <c r="N14" s="134">
        <f t="shared" si="0"/>
        <v>1349.019607843137</v>
      </c>
      <c r="O14" s="131">
        <f t="shared" si="1"/>
        <v>2698.039215686274</v>
      </c>
    </row>
    <row r="15" spans="1:15" ht="25.5" customHeight="1">
      <c r="A15" s="51">
        <v>6</v>
      </c>
      <c r="B15" s="23" t="s">
        <v>28</v>
      </c>
      <c r="C15" s="23">
        <v>26</v>
      </c>
      <c r="D15" s="12" t="s">
        <v>28</v>
      </c>
      <c r="E15" s="19" t="s">
        <v>14</v>
      </c>
      <c r="F15" s="20">
        <v>80</v>
      </c>
      <c r="G15" s="20" t="s">
        <v>15</v>
      </c>
      <c r="H15" s="20">
        <v>15</v>
      </c>
      <c r="I15" s="21">
        <v>1</v>
      </c>
      <c r="J15" s="21">
        <v>0.8</v>
      </c>
      <c r="K15" s="20"/>
      <c r="L15" s="64">
        <f>D38*J15</f>
        <v>1349.019607843137</v>
      </c>
      <c r="M15" s="133">
        <f t="shared" si="0"/>
        <v>1349.019607843137</v>
      </c>
      <c r="N15" s="134">
        <f t="shared" si="0"/>
        <v>1349.019607843137</v>
      </c>
      <c r="O15" s="131">
        <f t="shared" si="1"/>
        <v>2698.039215686274</v>
      </c>
    </row>
    <row r="16" spans="1:15" ht="15.75">
      <c r="A16" s="51">
        <v>7</v>
      </c>
      <c r="B16" s="22" t="s">
        <v>29</v>
      </c>
      <c r="C16" s="22">
        <v>39</v>
      </c>
      <c r="D16" s="18" t="s">
        <v>30</v>
      </c>
      <c r="E16" s="19" t="s">
        <v>31</v>
      </c>
      <c r="F16" s="20">
        <v>80</v>
      </c>
      <c r="G16" s="56" t="s">
        <v>15</v>
      </c>
      <c r="H16" s="56">
        <v>15</v>
      </c>
      <c r="I16" s="86">
        <v>1</v>
      </c>
      <c r="J16" s="86">
        <v>1.2</v>
      </c>
      <c r="K16" s="20">
        <v>50</v>
      </c>
      <c r="L16" s="64">
        <f>J16*D38</f>
        <v>2023.5294117647052</v>
      </c>
      <c r="M16" s="133">
        <f t="shared" si="0"/>
        <v>2023.5294117647052</v>
      </c>
      <c r="N16" s="134">
        <f t="shared" si="0"/>
        <v>2023.5294117647052</v>
      </c>
      <c r="O16" s="131">
        <f t="shared" si="1"/>
        <v>4047.0588235294103</v>
      </c>
    </row>
    <row r="17" spans="1:15" ht="15.75">
      <c r="A17" s="51">
        <v>8</v>
      </c>
      <c r="B17" s="17" t="s">
        <v>32</v>
      </c>
      <c r="C17" s="17">
        <v>25</v>
      </c>
      <c r="D17" s="18" t="s">
        <v>32</v>
      </c>
      <c r="E17" s="19" t="s">
        <v>33</v>
      </c>
      <c r="F17" s="20">
        <v>100</v>
      </c>
      <c r="G17" s="82" t="s">
        <v>19</v>
      </c>
      <c r="H17" s="20">
        <v>15</v>
      </c>
      <c r="I17" s="21">
        <v>1</v>
      </c>
      <c r="J17" s="21">
        <v>1.5</v>
      </c>
      <c r="K17" s="20">
        <v>50</v>
      </c>
      <c r="L17" s="64">
        <f>J17*D38</f>
        <v>2529.4117647058815</v>
      </c>
      <c r="M17" s="133">
        <f t="shared" si="0"/>
        <v>2529.4117647058815</v>
      </c>
      <c r="N17" s="134">
        <f t="shared" si="0"/>
        <v>2529.4117647058815</v>
      </c>
      <c r="O17" s="131">
        <f t="shared" si="1"/>
        <v>5058.823529411763</v>
      </c>
    </row>
    <row r="18" spans="1:15" ht="15.75">
      <c r="A18" s="51">
        <v>9</v>
      </c>
      <c r="B18" s="17" t="s">
        <v>34</v>
      </c>
      <c r="C18" s="17">
        <v>28</v>
      </c>
      <c r="D18" s="18" t="s">
        <v>34</v>
      </c>
      <c r="E18" s="19" t="s">
        <v>14</v>
      </c>
      <c r="F18" s="20">
        <v>100</v>
      </c>
      <c r="G18" s="82" t="s">
        <v>19</v>
      </c>
      <c r="H18" s="20">
        <v>15</v>
      </c>
      <c r="I18" s="21">
        <v>1</v>
      </c>
      <c r="J18" s="87">
        <v>1</v>
      </c>
      <c r="K18" s="20"/>
      <c r="L18" s="64">
        <f>J18*D38</f>
        <v>1686.274509803921</v>
      </c>
      <c r="M18" s="133">
        <f t="shared" si="0"/>
        <v>1686.274509803921</v>
      </c>
      <c r="N18" s="134">
        <f t="shared" si="0"/>
        <v>1686.274509803921</v>
      </c>
      <c r="O18" s="131">
        <f t="shared" si="1"/>
        <v>3372.549019607842</v>
      </c>
    </row>
    <row r="19" spans="1:15" ht="15.75">
      <c r="A19" s="51">
        <v>10</v>
      </c>
      <c r="B19" s="17" t="s">
        <v>35</v>
      </c>
      <c r="C19" s="17">
        <v>31</v>
      </c>
      <c r="D19" s="18" t="s">
        <v>35</v>
      </c>
      <c r="E19" s="19" t="s">
        <v>14</v>
      </c>
      <c r="F19" s="20">
        <v>100</v>
      </c>
      <c r="G19" s="82" t="s">
        <v>19</v>
      </c>
      <c r="H19" s="20">
        <v>15</v>
      </c>
      <c r="I19" s="21">
        <v>1</v>
      </c>
      <c r="J19" s="87">
        <v>1</v>
      </c>
      <c r="K19" s="20"/>
      <c r="L19" s="64">
        <f>J19*D38</f>
        <v>1686.274509803921</v>
      </c>
      <c r="M19" s="133">
        <f t="shared" si="0"/>
        <v>1686.274509803921</v>
      </c>
      <c r="N19" s="134">
        <f t="shared" si="0"/>
        <v>1686.274509803921</v>
      </c>
      <c r="O19" s="131">
        <f t="shared" si="1"/>
        <v>3372.549019607842</v>
      </c>
    </row>
    <row r="20" spans="1:15" ht="15.75">
      <c r="A20" s="51">
        <v>11</v>
      </c>
      <c r="B20" s="17" t="s">
        <v>36</v>
      </c>
      <c r="C20" s="17">
        <v>33</v>
      </c>
      <c r="D20" s="18" t="s">
        <v>36</v>
      </c>
      <c r="E20" s="19" t="s">
        <v>14</v>
      </c>
      <c r="F20" s="20">
        <v>80</v>
      </c>
      <c r="G20" s="20" t="s">
        <v>15</v>
      </c>
      <c r="H20" s="20">
        <v>15</v>
      </c>
      <c r="I20" s="21">
        <v>1</v>
      </c>
      <c r="J20" s="21">
        <v>0.8</v>
      </c>
      <c r="K20" s="20"/>
      <c r="L20" s="64">
        <f>J20*D38</f>
        <v>1349.019607843137</v>
      </c>
      <c r="M20" s="133">
        <f t="shared" si="0"/>
        <v>1349.019607843137</v>
      </c>
      <c r="N20" s="134">
        <f t="shared" si="0"/>
        <v>1349.019607843137</v>
      </c>
      <c r="O20" s="131">
        <f t="shared" si="1"/>
        <v>2698.039215686274</v>
      </c>
    </row>
    <row r="21" spans="1:15" ht="15.75">
      <c r="A21" s="51">
        <v>12</v>
      </c>
      <c r="B21" s="22" t="s">
        <v>37</v>
      </c>
      <c r="C21" s="22">
        <v>41</v>
      </c>
      <c r="D21" s="18" t="s">
        <v>38</v>
      </c>
      <c r="E21" s="19" t="s">
        <v>14</v>
      </c>
      <c r="F21" s="20">
        <v>80</v>
      </c>
      <c r="G21" s="20" t="s">
        <v>15</v>
      </c>
      <c r="H21" s="20">
        <v>15</v>
      </c>
      <c r="I21" s="21">
        <v>1</v>
      </c>
      <c r="J21" s="21">
        <v>0.8</v>
      </c>
      <c r="K21" s="20"/>
      <c r="L21" s="64">
        <f>J21*D38</f>
        <v>1349.019607843137</v>
      </c>
      <c r="M21" s="133">
        <f t="shared" si="0"/>
        <v>1349.019607843137</v>
      </c>
      <c r="N21" s="134">
        <f t="shared" si="0"/>
        <v>1349.019607843137</v>
      </c>
      <c r="O21" s="131">
        <f t="shared" si="1"/>
        <v>2698.039215686274</v>
      </c>
    </row>
    <row r="22" spans="1:15" ht="15.75">
      <c r="A22" s="51">
        <v>13</v>
      </c>
      <c r="B22" s="17" t="s">
        <v>39</v>
      </c>
      <c r="C22" s="17">
        <v>35</v>
      </c>
      <c r="D22" s="18" t="s">
        <v>39</v>
      </c>
      <c r="E22" s="19" t="s">
        <v>14</v>
      </c>
      <c r="F22" s="20">
        <v>100</v>
      </c>
      <c r="G22" s="82" t="s">
        <v>19</v>
      </c>
      <c r="H22" s="20">
        <v>15</v>
      </c>
      <c r="I22" s="21">
        <v>1</v>
      </c>
      <c r="J22" s="87">
        <v>1</v>
      </c>
      <c r="K22" s="20"/>
      <c r="L22" s="64">
        <f>J22*D38</f>
        <v>1686.274509803921</v>
      </c>
      <c r="M22" s="133">
        <f t="shared" si="0"/>
        <v>1686.274509803921</v>
      </c>
      <c r="N22" s="134">
        <f t="shared" si="0"/>
        <v>1686.274509803921</v>
      </c>
      <c r="O22" s="131">
        <f t="shared" si="1"/>
        <v>3372.549019607842</v>
      </c>
    </row>
    <row r="23" spans="1:15" s="8" customFormat="1" ht="15.75">
      <c r="A23" s="51">
        <v>14</v>
      </c>
      <c r="B23" s="22" t="s">
        <v>40</v>
      </c>
      <c r="C23" s="22">
        <v>18</v>
      </c>
      <c r="D23" s="18" t="s">
        <v>41</v>
      </c>
      <c r="E23" s="19" t="s">
        <v>14</v>
      </c>
      <c r="F23" s="20">
        <v>80</v>
      </c>
      <c r="G23" s="20" t="s">
        <v>15</v>
      </c>
      <c r="H23" s="20">
        <v>15</v>
      </c>
      <c r="I23" s="21">
        <v>1</v>
      </c>
      <c r="J23" s="21">
        <v>0.8</v>
      </c>
      <c r="K23" s="20"/>
      <c r="L23" s="64">
        <f>J23*D38</f>
        <v>1349.019607843137</v>
      </c>
      <c r="M23" s="133">
        <f t="shared" si="0"/>
        <v>1349.019607843137</v>
      </c>
      <c r="N23" s="134">
        <f t="shared" si="0"/>
        <v>1349.019607843137</v>
      </c>
      <c r="O23" s="131">
        <f t="shared" si="1"/>
        <v>2698.039215686274</v>
      </c>
    </row>
    <row r="24" spans="1:15" ht="15.75">
      <c r="A24" s="51">
        <v>15</v>
      </c>
      <c r="B24" s="17" t="s">
        <v>42</v>
      </c>
      <c r="C24" s="17">
        <v>30</v>
      </c>
      <c r="D24" s="18" t="s">
        <v>43</v>
      </c>
      <c r="E24" s="19" t="s">
        <v>14</v>
      </c>
      <c r="F24" s="20">
        <v>80</v>
      </c>
      <c r="G24" s="20" t="s">
        <v>15</v>
      </c>
      <c r="H24" s="20">
        <v>15</v>
      </c>
      <c r="I24" s="21">
        <v>1</v>
      </c>
      <c r="J24" s="21">
        <v>0.8</v>
      </c>
      <c r="K24" s="20"/>
      <c r="L24" s="64">
        <f>J24*D38</f>
        <v>1349.019607843137</v>
      </c>
      <c r="M24" s="133">
        <f t="shared" si="0"/>
        <v>1349.019607843137</v>
      </c>
      <c r="N24" s="134">
        <f t="shared" si="0"/>
        <v>1349.019607843137</v>
      </c>
      <c r="O24" s="131">
        <f t="shared" si="1"/>
        <v>2698.039215686274</v>
      </c>
    </row>
    <row r="25" spans="1:15" ht="15.75">
      <c r="A25" s="51">
        <v>16</v>
      </c>
      <c r="B25" s="17" t="s">
        <v>44</v>
      </c>
      <c r="C25" s="17">
        <v>34</v>
      </c>
      <c r="D25" s="18" t="s">
        <v>45</v>
      </c>
      <c r="E25" s="24" t="s">
        <v>46</v>
      </c>
      <c r="F25" s="20">
        <v>80</v>
      </c>
      <c r="G25" s="56" t="s">
        <v>15</v>
      </c>
      <c r="H25" s="56">
        <v>15</v>
      </c>
      <c r="I25" s="86">
        <v>1</v>
      </c>
      <c r="J25" s="86">
        <v>1.2</v>
      </c>
      <c r="K25" s="20">
        <v>50</v>
      </c>
      <c r="L25" s="64">
        <f>J25*D38</f>
        <v>2023.5294117647052</v>
      </c>
      <c r="M25" s="133">
        <f t="shared" si="0"/>
        <v>2023.5294117647052</v>
      </c>
      <c r="N25" s="134">
        <f t="shared" si="0"/>
        <v>2023.5294117647052</v>
      </c>
      <c r="O25" s="131">
        <f t="shared" si="1"/>
        <v>4047.0588235294103</v>
      </c>
    </row>
    <row r="26" spans="1:15" ht="15.75">
      <c r="A26" s="51">
        <v>17</v>
      </c>
      <c r="B26" s="25" t="s">
        <v>47</v>
      </c>
      <c r="C26" s="17">
        <v>17</v>
      </c>
      <c r="D26" s="18" t="s">
        <v>48</v>
      </c>
      <c r="E26" s="19" t="s">
        <v>14</v>
      </c>
      <c r="F26" s="20">
        <v>80</v>
      </c>
      <c r="G26" s="20" t="s">
        <v>15</v>
      </c>
      <c r="H26" s="20">
        <v>15</v>
      </c>
      <c r="I26" s="21">
        <v>1</v>
      </c>
      <c r="J26" s="21">
        <v>0.8</v>
      </c>
      <c r="K26" s="20"/>
      <c r="L26" s="64">
        <f>J26*D38</f>
        <v>1349.019607843137</v>
      </c>
      <c r="M26" s="133">
        <f t="shared" si="0"/>
        <v>1349.019607843137</v>
      </c>
      <c r="N26" s="134">
        <f t="shared" si="0"/>
        <v>1349.019607843137</v>
      </c>
      <c r="O26" s="131">
        <f t="shared" si="1"/>
        <v>2698.039215686274</v>
      </c>
    </row>
    <row r="27" spans="1:15" s="8" customFormat="1" ht="15.75">
      <c r="A27" s="51">
        <v>18</v>
      </c>
      <c r="B27" s="17" t="s">
        <v>49</v>
      </c>
      <c r="C27" s="17">
        <v>48</v>
      </c>
      <c r="D27" s="18" t="s">
        <v>50</v>
      </c>
      <c r="E27" s="19" t="s">
        <v>14</v>
      </c>
      <c r="F27" s="20">
        <v>100</v>
      </c>
      <c r="G27" s="82" t="s">
        <v>19</v>
      </c>
      <c r="H27" s="20">
        <v>15</v>
      </c>
      <c r="I27" s="21">
        <v>1</v>
      </c>
      <c r="J27" s="87">
        <v>1</v>
      </c>
      <c r="K27" s="20"/>
      <c r="L27" s="64">
        <f>J27*D38</f>
        <v>1686.274509803921</v>
      </c>
      <c r="M27" s="133">
        <f t="shared" si="0"/>
        <v>1686.274509803921</v>
      </c>
      <c r="N27" s="134">
        <f t="shared" si="0"/>
        <v>1686.274509803921</v>
      </c>
      <c r="O27" s="131">
        <f t="shared" si="1"/>
        <v>3372.549019607842</v>
      </c>
    </row>
    <row r="28" spans="1:15" s="8" customFormat="1" ht="15.75">
      <c r="A28" s="51">
        <v>19</v>
      </c>
      <c r="B28" s="17" t="s">
        <v>51</v>
      </c>
      <c r="C28" s="17"/>
      <c r="D28" s="18" t="s">
        <v>52</v>
      </c>
      <c r="E28" s="19" t="s">
        <v>14</v>
      </c>
      <c r="F28" s="20">
        <v>80</v>
      </c>
      <c r="G28" s="20" t="s">
        <v>15</v>
      </c>
      <c r="H28" s="20">
        <v>15</v>
      </c>
      <c r="I28" s="21">
        <v>1</v>
      </c>
      <c r="J28" s="21">
        <v>0.8</v>
      </c>
      <c r="K28" s="20"/>
      <c r="L28" s="64">
        <f>J28*D38</f>
        <v>1349.019607843137</v>
      </c>
      <c r="M28" s="133">
        <f t="shared" si="0"/>
        <v>1349.019607843137</v>
      </c>
      <c r="N28" s="134">
        <f t="shared" si="0"/>
        <v>1349.019607843137</v>
      </c>
      <c r="O28" s="131">
        <f t="shared" si="1"/>
        <v>2698.039215686274</v>
      </c>
    </row>
    <row r="29" spans="1:15" s="8" customFormat="1" ht="15.75">
      <c r="A29" s="51">
        <v>20</v>
      </c>
      <c r="B29" s="25" t="s">
        <v>69</v>
      </c>
      <c r="C29" s="17"/>
      <c r="D29" s="18" t="s">
        <v>69</v>
      </c>
      <c r="E29" s="19" t="s">
        <v>71</v>
      </c>
      <c r="F29" s="20">
        <v>80</v>
      </c>
      <c r="G29" s="56" t="s">
        <v>15</v>
      </c>
      <c r="H29" s="56">
        <v>15</v>
      </c>
      <c r="I29" s="86">
        <v>1</v>
      </c>
      <c r="J29" s="86">
        <v>1.2</v>
      </c>
      <c r="K29" s="20">
        <v>50</v>
      </c>
      <c r="L29" s="64">
        <f>J29*D38</f>
        <v>2023.5294117647052</v>
      </c>
      <c r="M29" s="133">
        <f t="shared" si="0"/>
        <v>2023.5294117647052</v>
      </c>
      <c r="N29" s="134">
        <f t="shared" si="0"/>
        <v>2023.5294117647052</v>
      </c>
      <c r="O29" s="131">
        <f t="shared" si="1"/>
        <v>4047.0588235294103</v>
      </c>
    </row>
    <row r="30" spans="1:15" s="8" customFormat="1" ht="15.75">
      <c r="A30" s="51">
        <v>21</v>
      </c>
      <c r="B30" s="25" t="s">
        <v>74</v>
      </c>
      <c r="C30" s="17"/>
      <c r="D30" s="18" t="s">
        <v>77</v>
      </c>
      <c r="E30" s="19" t="s">
        <v>14</v>
      </c>
      <c r="F30" s="20">
        <v>80</v>
      </c>
      <c r="G30" s="20" t="s">
        <v>15</v>
      </c>
      <c r="H30" s="20">
        <v>15</v>
      </c>
      <c r="I30" s="21">
        <v>1</v>
      </c>
      <c r="J30" s="21">
        <v>0.8</v>
      </c>
      <c r="K30" s="20"/>
      <c r="L30" s="64">
        <f>D38*J30</f>
        <v>1349.019607843137</v>
      </c>
      <c r="M30" s="133">
        <f t="shared" si="0"/>
        <v>1349.019607843137</v>
      </c>
      <c r="N30" s="134">
        <f t="shared" si="0"/>
        <v>1349.019607843137</v>
      </c>
      <c r="O30" s="131">
        <f t="shared" si="1"/>
        <v>2698.039215686274</v>
      </c>
    </row>
    <row r="31" spans="1:15" s="8" customFormat="1" ht="15.75">
      <c r="A31" s="51">
        <v>22</v>
      </c>
      <c r="B31" s="25" t="s">
        <v>75</v>
      </c>
      <c r="C31" s="17"/>
      <c r="D31" s="18" t="s">
        <v>78</v>
      </c>
      <c r="E31" s="19" t="s">
        <v>14</v>
      </c>
      <c r="F31" s="20">
        <v>80</v>
      </c>
      <c r="G31" s="20" t="s">
        <v>15</v>
      </c>
      <c r="H31" s="20">
        <v>15</v>
      </c>
      <c r="I31" s="21">
        <v>1</v>
      </c>
      <c r="J31" s="21">
        <v>0.8</v>
      </c>
      <c r="K31" s="20"/>
      <c r="L31" s="64">
        <f>D38*J31</f>
        <v>1349.019607843137</v>
      </c>
      <c r="M31" s="133">
        <f t="shared" si="0"/>
        <v>1349.019607843137</v>
      </c>
      <c r="N31" s="134">
        <f t="shared" si="0"/>
        <v>1349.019607843137</v>
      </c>
      <c r="O31" s="131">
        <f t="shared" si="1"/>
        <v>2698.039215686274</v>
      </c>
    </row>
    <row r="32" spans="1:15" s="8" customFormat="1" ht="15.75">
      <c r="A32" s="51">
        <v>23</v>
      </c>
      <c r="B32" s="25" t="s">
        <v>76</v>
      </c>
      <c r="C32" s="17"/>
      <c r="D32" s="18" t="s">
        <v>79</v>
      </c>
      <c r="E32" s="19" t="s">
        <v>80</v>
      </c>
      <c r="F32" s="20">
        <v>80</v>
      </c>
      <c r="G32" s="56" t="s">
        <v>15</v>
      </c>
      <c r="H32" s="56">
        <v>15</v>
      </c>
      <c r="I32" s="86">
        <v>1</v>
      </c>
      <c r="J32" s="86">
        <v>1.2</v>
      </c>
      <c r="K32" s="20"/>
      <c r="L32" s="64">
        <f>D38*J32</f>
        <v>2023.5294117647052</v>
      </c>
      <c r="M32" s="133">
        <f t="shared" si="0"/>
        <v>2023.5294117647052</v>
      </c>
      <c r="N32" s="134">
        <f t="shared" si="0"/>
        <v>2023.5294117647052</v>
      </c>
      <c r="O32" s="131">
        <f t="shared" si="1"/>
        <v>4047.0588235294103</v>
      </c>
    </row>
    <row r="33" spans="1:15" s="8" customFormat="1" ht="15.75">
      <c r="A33" s="51">
        <v>24</v>
      </c>
      <c r="B33" s="25" t="s">
        <v>81</v>
      </c>
      <c r="C33" s="17"/>
      <c r="D33" s="18" t="s">
        <v>95</v>
      </c>
      <c r="E33" s="19" t="s">
        <v>88</v>
      </c>
      <c r="F33" s="20">
        <v>80</v>
      </c>
      <c r="G33" s="20" t="s">
        <v>15</v>
      </c>
      <c r="H33" s="20">
        <v>15</v>
      </c>
      <c r="I33" s="21">
        <v>1</v>
      </c>
      <c r="J33" s="21">
        <v>0.8</v>
      </c>
      <c r="K33" s="20"/>
      <c r="L33" s="64">
        <f>D38*J33</f>
        <v>1349.019607843137</v>
      </c>
      <c r="M33" s="133">
        <f t="shared" si="0"/>
        <v>1349.019607843137</v>
      </c>
      <c r="N33" s="134">
        <f t="shared" si="0"/>
        <v>1349.019607843137</v>
      </c>
      <c r="O33" s="131">
        <f t="shared" si="1"/>
        <v>2698.039215686274</v>
      </c>
    </row>
    <row r="34" spans="1:15" s="8" customFormat="1" ht="15.75">
      <c r="A34" s="51">
        <v>25</v>
      </c>
      <c r="B34" s="25" t="s">
        <v>82</v>
      </c>
      <c r="C34" s="17"/>
      <c r="D34" s="18" t="s">
        <v>83</v>
      </c>
      <c r="E34" s="19" t="s">
        <v>88</v>
      </c>
      <c r="F34" s="20">
        <v>80</v>
      </c>
      <c r="G34" s="20" t="s">
        <v>15</v>
      </c>
      <c r="H34" s="20">
        <v>15</v>
      </c>
      <c r="I34" s="21">
        <v>1</v>
      </c>
      <c r="J34" s="21">
        <v>0.8</v>
      </c>
      <c r="K34" s="20"/>
      <c r="L34" s="64">
        <f>D38*J34</f>
        <v>1349.019607843137</v>
      </c>
      <c r="M34" s="133">
        <f t="shared" si="0"/>
        <v>1349.019607843137</v>
      </c>
      <c r="N34" s="134">
        <f t="shared" si="0"/>
        <v>1349.019607843137</v>
      </c>
      <c r="O34" s="131">
        <f t="shared" si="1"/>
        <v>2698.039215686274</v>
      </c>
    </row>
    <row r="35" spans="1:15" s="8" customFormat="1" ht="15.75">
      <c r="A35" s="51">
        <v>26</v>
      </c>
      <c r="B35" s="25" t="s">
        <v>84</v>
      </c>
      <c r="C35" s="17"/>
      <c r="D35" s="18" t="s">
        <v>87</v>
      </c>
      <c r="E35" s="19" t="s">
        <v>14</v>
      </c>
      <c r="F35" s="20">
        <v>80</v>
      </c>
      <c r="G35" s="20" t="s">
        <v>15</v>
      </c>
      <c r="H35" s="20">
        <v>15</v>
      </c>
      <c r="I35" s="21">
        <v>1</v>
      </c>
      <c r="J35" s="21">
        <v>0.8</v>
      </c>
      <c r="K35" s="20"/>
      <c r="L35" s="64">
        <f>D38*J35</f>
        <v>1349.019607843137</v>
      </c>
      <c r="M35" s="133">
        <f t="shared" si="0"/>
        <v>1349.019607843137</v>
      </c>
      <c r="N35" s="134">
        <f t="shared" si="0"/>
        <v>1349.019607843137</v>
      </c>
      <c r="O35" s="131">
        <f t="shared" si="1"/>
        <v>2698.039215686274</v>
      </c>
    </row>
    <row r="36" spans="1:15" s="8" customFormat="1" ht="15.75">
      <c r="A36" s="51">
        <v>27</v>
      </c>
      <c r="B36" s="25" t="s">
        <v>85</v>
      </c>
      <c r="C36" s="17"/>
      <c r="D36" s="18" t="s">
        <v>86</v>
      </c>
      <c r="E36" s="19" t="s">
        <v>14</v>
      </c>
      <c r="F36" s="20">
        <v>80</v>
      </c>
      <c r="G36" s="20" t="s">
        <v>15</v>
      </c>
      <c r="H36" s="20">
        <v>15</v>
      </c>
      <c r="I36" s="21">
        <v>1</v>
      </c>
      <c r="J36" s="21">
        <v>0.8</v>
      </c>
      <c r="K36" s="20"/>
      <c r="L36" s="64">
        <f>D38*J36</f>
        <v>1349.019607843137</v>
      </c>
      <c r="M36" s="133">
        <f t="shared" si="0"/>
        <v>1349.019607843137</v>
      </c>
      <c r="N36" s="134">
        <f t="shared" si="0"/>
        <v>1349.019607843137</v>
      </c>
      <c r="O36" s="131">
        <f t="shared" si="1"/>
        <v>2698.039215686274</v>
      </c>
    </row>
    <row r="37" spans="1:15" s="8" customFormat="1" ht="15.75">
      <c r="A37" s="51"/>
      <c r="B37" s="25" t="s">
        <v>53</v>
      </c>
      <c r="C37" s="19"/>
      <c r="D37" s="20"/>
      <c r="E37" s="20"/>
      <c r="F37" s="20"/>
      <c r="G37" s="20"/>
      <c r="H37" s="20"/>
      <c r="I37" s="20"/>
      <c r="J37" s="26">
        <f>SUM(J10:J36)</f>
        <v>25.500000000000007</v>
      </c>
      <c r="K37" s="20"/>
      <c r="L37" s="65">
        <f>SUM(L10:L36)</f>
        <v>43000</v>
      </c>
      <c r="M37" s="132">
        <f>SUM(M10:M36)</f>
        <v>43000</v>
      </c>
      <c r="N37" s="135">
        <f>SUM(N10:N36)</f>
        <v>43000</v>
      </c>
      <c r="O37" s="132">
        <f>SUM(O10:O36)</f>
        <v>86000</v>
      </c>
    </row>
    <row r="38" spans="1:15" ht="16.5" thickBot="1">
      <c r="A38" s="52"/>
      <c r="B38" s="53" t="s">
        <v>105</v>
      </c>
      <c r="C38" s="54"/>
      <c r="D38" s="32">
        <f>F6/J37</f>
        <v>1686.274509803921</v>
      </c>
      <c r="E38" s="76"/>
      <c r="F38" s="77"/>
      <c r="G38" s="78"/>
      <c r="H38" s="77"/>
      <c r="I38" s="77"/>
      <c r="J38" s="75"/>
      <c r="K38" s="55"/>
      <c r="L38" s="66"/>
      <c r="M38" s="68"/>
      <c r="N38" s="91"/>
      <c r="O38" s="130"/>
    </row>
    <row r="39" spans="1:13" ht="15.75">
      <c r="A39"/>
      <c r="B39" s="27"/>
      <c r="C39" s="27"/>
      <c r="D39" s="71" t="s">
        <v>54</v>
      </c>
      <c r="E39" s="72"/>
      <c r="F39" s="73"/>
      <c r="G39" s="74"/>
      <c r="H39" s="73">
        <v>27</v>
      </c>
      <c r="I39" s="73"/>
      <c r="J39" s="79"/>
      <c r="K39" s="29"/>
      <c r="L39" s="44"/>
      <c r="M39" s="60"/>
    </row>
    <row r="40" spans="1:13" ht="15.75">
      <c r="A40"/>
      <c r="B40" s="8"/>
      <c r="C40" s="8"/>
      <c r="D40" s="28" t="s">
        <v>55</v>
      </c>
      <c r="E40" s="30"/>
      <c r="F40" s="30">
        <f>D38*1</f>
        <v>1686.274509803921</v>
      </c>
      <c r="G40" s="31"/>
      <c r="H40" s="31" t="s">
        <v>90</v>
      </c>
      <c r="I40" s="31"/>
      <c r="J40" s="32"/>
      <c r="K40" s="8"/>
      <c r="L40" s="44"/>
      <c r="M40" s="60"/>
    </row>
    <row r="41" spans="1:13" ht="15.75">
      <c r="A41"/>
      <c r="B41" s="8"/>
      <c r="C41" s="8"/>
      <c r="D41" s="28" t="s">
        <v>56</v>
      </c>
      <c r="E41" s="30"/>
      <c r="F41" s="30">
        <f>D38*1.2</f>
        <v>2023.5294117647052</v>
      </c>
      <c r="G41" s="31"/>
      <c r="H41" s="31">
        <v>1</v>
      </c>
      <c r="I41" s="31"/>
      <c r="J41" s="32"/>
      <c r="K41" s="8"/>
      <c r="L41" s="44"/>
      <c r="M41" s="60"/>
    </row>
    <row r="42" spans="1:13" ht="15.75">
      <c r="A42"/>
      <c r="B42" s="8"/>
      <c r="C42" s="8"/>
      <c r="D42" s="28" t="s">
        <v>4</v>
      </c>
      <c r="E42" s="30"/>
      <c r="F42" s="30">
        <f>D38*0.8</f>
        <v>1349.019607843137</v>
      </c>
      <c r="G42" s="31"/>
      <c r="H42" s="31" t="s">
        <v>91</v>
      </c>
      <c r="I42" s="31"/>
      <c r="J42" s="32"/>
      <c r="K42" s="8"/>
      <c r="L42" s="44"/>
      <c r="M42" s="60"/>
    </row>
    <row r="43" spans="1:13" ht="15">
      <c r="A43"/>
      <c r="B43" s="8"/>
      <c r="C43" s="8"/>
      <c r="D43" s="28" t="s">
        <v>57</v>
      </c>
      <c r="E43" s="31" t="s">
        <v>58</v>
      </c>
      <c r="F43" s="33">
        <f>F42*1.5</f>
        <v>2023.5294117647054</v>
      </c>
      <c r="G43" s="31"/>
      <c r="H43" s="31">
        <v>4</v>
      </c>
      <c r="I43" s="31"/>
      <c r="J43" s="32"/>
      <c r="K43" s="8"/>
      <c r="M43" s="60"/>
    </row>
    <row r="44" spans="1:13" ht="15">
      <c r="A44"/>
      <c r="B44" s="8"/>
      <c r="C44" s="8"/>
      <c r="D44" s="28" t="s">
        <v>59</v>
      </c>
      <c r="E44" s="31" t="s">
        <v>58</v>
      </c>
      <c r="F44" s="34">
        <f>F40*1.5</f>
        <v>2529.4117647058815</v>
      </c>
      <c r="G44" s="31"/>
      <c r="H44" s="31">
        <v>1</v>
      </c>
      <c r="I44" s="31"/>
      <c r="J44" s="32"/>
      <c r="K44" s="8"/>
      <c r="M44" s="60"/>
    </row>
    <row r="45" spans="1:13" ht="15.75" thickBot="1">
      <c r="A45"/>
      <c r="B45" s="8"/>
      <c r="C45" s="8"/>
      <c r="D45" s="35"/>
      <c r="E45" s="36"/>
      <c r="F45" s="37"/>
      <c r="G45" s="36"/>
      <c r="H45" s="36"/>
      <c r="I45" s="36"/>
      <c r="J45" s="38"/>
      <c r="K45" s="8"/>
      <c r="M45" s="60"/>
    </row>
    <row r="46" ht="15">
      <c r="M46" s="60"/>
    </row>
    <row r="47" spans="2:15" ht="15" customHeight="1">
      <c r="B47" s="59" t="s">
        <v>60</v>
      </c>
      <c r="C47" s="39"/>
      <c r="D47" s="40"/>
      <c r="E47" s="149" t="s">
        <v>66</v>
      </c>
      <c r="F47" s="149"/>
      <c r="G47" s="149"/>
      <c r="H47" s="149"/>
      <c r="I47" s="149"/>
      <c r="J47" s="58"/>
      <c r="K47" s="57"/>
      <c r="L47" s="57" t="s">
        <v>67</v>
      </c>
      <c r="N47" s="61" t="s">
        <v>64</v>
      </c>
      <c r="O47" s="7"/>
    </row>
    <row r="48" spans="2:15" ht="15.75">
      <c r="B48" s="45" t="s">
        <v>93</v>
      </c>
      <c r="C48" s="40"/>
      <c r="D48" s="40"/>
      <c r="E48" s="150" t="s">
        <v>65</v>
      </c>
      <c r="F48" s="151"/>
      <c r="G48" s="151"/>
      <c r="H48" s="151"/>
      <c r="I48" s="151"/>
      <c r="J48" s="152"/>
      <c r="K48" s="152"/>
      <c r="L48" s="45" t="s">
        <v>62</v>
      </c>
      <c r="N48" s="62" t="s">
        <v>72</v>
      </c>
      <c r="O48" s="7"/>
    </row>
    <row r="49" ht="15">
      <c r="M49" s="60"/>
    </row>
    <row r="50" ht="15">
      <c r="M50" s="60"/>
    </row>
    <row r="51" spans="10:13" ht="15">
      <c r="J51" s="41"/>
      <c r="M51" s="60"/>
    </row>
    <row r="52" spans="9:13" ht="15">
      <c r="I52" s="41"/>
      <c r="M52" s="60"/>
    </row>
    <row r="53" spans="9:13" ht="15">
      <c r="I53" s="41"/>
      <c r="M53" s="60"/>
    </row>
    <row r="54" ht="15">
      <c r="M54" s="60"/>
    </row>
    <row r="55" ht="15">
      <c r="M55" s="60"/>
    </row>
    <row r="56" ht="15">
      <c r="M56" s="60"/>
    </row>
    <row r="57" ht="15">
      <c r="M57" s="60"/>
    </row>
    <row r="58" ht="15">
      <c r="M58" s="60"/>
    </row>
    <row r="59" ht="15">
      <c r="M59" s="60"/>
    </row>
    <row r="60" ht="15">
      <c r="M60" s="60"/>
    </row>
    <row r="61" ht="15">
      <c r="M61" s="60"/>
    </row>
    <row r="62" ht="15">
      <c r="M62" s="60"/>
    </row>
    <row r="63" ht="15">
      <c r="M63" s="60"/>
    </row>
    <row r="64" ht="15">
      <c r="M64" s="60"/>
    </row>
    <row r="65" ht="15">
      <c r="M65" s="60"/>
    </row>
    <row r="66" ht="15">
      <c r="M66" s="60"/>
    </row>
    <row r="67" ht="15">
      <c r="M67" s="60"/>
    </row>
  </sheetData>
  <sheetProtection/>
  <mergeCells count="2">
    <mergeCell ref="E47:I47"/>
    <mergeCell ref="E48:K48"/>
  </mergeCells>
  <printOptions/>
  <pageMargins left="2" right="1.75" top="0.25" bottom="0" header="0.5" footer="0.5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5.140625" style="1" customWidth="1"/>
    <col min="2" max="2" width="21.00390625" style="7" customWidth="1"/>
    <col min="3" max="3" width="0.13671875" style="7" customWidth="1"/>
    <col min="4" max="4" width="19.00390625" style="7" customWidth="1"/>
    <col min="5" max="5" width="16.28125" style="7" customWidth="1"/>
    <col min="6" max="6" width="7.28125" style="7" customWidth="1"/>
    <col min="7" max="7" width="5.7109375" style="7" customWidth="1"/>
    <col min="8" max="9" width="5.28125" style="7" customWidth="1"/>
    <col min="10" max="10" width="7.28125" style="7" customWidth="1"/>
    <col min="11" max="11" width="5.28125" style="7" customWidth="1"/>
    <col min="12" max="12" width="15.28125" style="42" customWidth="1"/>
    <col min="13" max="13" width="11.7109375" style="0" customWidth="1"/>
    <col min="14" max="14" width="17.7109375" style="0" customWidth="1"/>
  </cols>
  <sheetData>
    <row r="1" spans="2:13" ht="29.25" customHeight="1">
      <c r="B1" s="2" t="s">
        <v>0</v>
      </c>
      <c r="C1" s="2"/>
      <c r="D1" s="3"/>
      <c r="E1" s="4"/>
      <c r="F1" s="5"/>
      <c r="G1" s="5"/>
      <c r="H1" s="5"/>
      <c r="I1" s="5"/>
      <c r="J1" s="6"/>
      <c r="M1" s="6" t="s">
        <v>68</v>
      </c>
    </row>
    <row r="2" spans="2:15" ht="15.75">
      <c r="B2" s="84" t="s">
        <v>101</v>
      </c>
      <c r="C2" s="84"/>
      <c r="D2" s="85"/>
      <c r="E2" s="4"/>
      <c r="F2" s="5"/>
      <c r="G2" s="5"/>
      <c r="H2" s="5"/>
      <c r="I2" s="5"/>
      <c r="J2" s="6"/>
      <c r="M2" s="10" t="s">
        <v>92</v>
      </c>
      <c r="N2" s="69"/>
      <c r="O2" s="69"/>
    </row>
    <row r="3" spans="2:15" ht="15.75">
      <c r="B3" s="2"/>
      <c r="C3" s="2"/>
      <c r="D3" s="3"/>
      <c r="E3" s="4"/>
      <c r="F3" s="5"/>
      <c r="G3" s="5"/>
      <c r="H3" s="5"/>
      <c r="I3" s="5"/>
      <c r="J3" s="6"/>
      <c r="M3" s="83" t="s">
        <v>61</v>
      </c>
      <c r="N3" s="69"/>
      <c r="O3" s="69"/>
    </row>
    <row r="4" spans="2:13" ht="15.75">
      <c r="B4" s="2"/>
      <c r="C4" s="2"/>
      <c r="D4" s="3"/>
      <c r="E4" s="4"/>
      <c r="F4" s="5"/>
      <c r="G4" s="5"/>
      <c r="H4" s="5"/>
      <c r="I4" s="5"/>
      <c r="J4" s="6"/>
      <c r="M4" s="9"/>
    </row>
    <row r="5" spans="2:10" ht="15.75">
      <c r="B5" s="2"/>
      <c r="C5" s="2"/>
      <c r="D5" s="3"/>
      <c r="E5" s="10" t="s">
        <v>94</v>
      </c>
      <c r="F5" s="5"/>
      <c r="G5" s="5"/>
      <c r="H5" s="5"/>
      <c r="I5" s="5"/>
      <c r="J5" s="6"/>
    </row>
    <row r="6" spans="2:10" ht="15.75">
      <c r="B6" s="2"/>
      <c r="C6" s="2"/>
      <c r="D6" s="3"/>
      <c r="E6" s="10"/>
      <c r="F6" s="5"/>
      <c r="G6" s="5"/>
      <c r="H6" s="5"/>
      <c r="I6" s="5"/>
      <c r="J6" s="6"/>
    </row>
    <row r="7" spans="1:10" ht="15.75">
      <c r="A7" s="2" t="s">
        <v>102</v>
      </c>
      <c r="C7" s="2"/>
      <c r="D7" s="3"/>
      <c r="E7" s="6"/>
      <c r="F7" s="2">
        <v>43000</v>
      </c>
      <c r="G7" s="5"/>
      <c r="H7" s="5"/>
      <c r="I7" s="5"/>
      <c r="J7" s="6"/>
    </row>
    <row r="8" spans="2:12" ht="16.5" thickBot="1">
      <c r="B8" s="2"/>
      <c r="C8" s="2"/>
      <c r="D8" s="3"/>
      <c r="E8" s="6"/>
      <c r="F8" s="5"/>
      <c r="G8" s="11"/>
      <c r="H8" s="5"/>
      <c r="I8" s="5"/>
      <c r="J8" s="5"/>
      <c r="K8" s="5"/>
      <c r="L8" s="43"/>
    </row>
    <row r="9" spans="1:14" ht="126.75" thickBot="1">
      <c r="A9" s="98" t="s">
        <v>1</v>
      </c>
      <c r="B9" s="99" t="s">
        <v>2</v>
      </c>
      <c r="C9" s="100" t="s">
        <v>3</v>
      </c>
      <c r="D9" s="101" t="s">
        <v>4</v>
      </c>
      <c r="E9" s="102" t="s">
        <v>5</v>
      </c>
      <c r="F9" s="101" t="s">
        <v>6</v>
      </c>
      <c r="G9" s="101" t="s">
        <v>7</v>
      </c>
      <c r="H9" s="101" t="s">
        <v>8</v>
      </c>
      <c r="I9" s="101" t="s">
        <v>9</v>
      </c>
      <c r="J9" s="101" t="s">
        <v>10</v>
      </c>
      <c r="K9" s="101" t="s">
        <v>11</v>
      </c>
      <c r="L9" s="122" t="s">
        <v>100</v>
      </c>
      <c r="M9" s="92" t="s">
        <v>97</v>
      </c>
      <c r="N9" s="92" t="s">
        <v>96</v>
      </c>
    </row>
    <row r="10" spans="1:14" s="16" customFormat="1" ht="51.75" thickBot="1">
      <c r="A10" s="114"/>
      <c r="B10" s="115">
        <v>1</v>
      </c>
      <c r="C10" s="115"/>
      <c r="D10" s="115">
        <v>2</v>
      </c>
      <c r="E10" s="115">
        <v>3</v>
      </c>
      <c r="F10" s="115">
        <v>4</v>
      </c>
      <c r="G10" s="116">
        <v>5</v>
      </c>
      <c r="H10" s="116">
        <v>6</v>
      </c>
      <c r="I10" s="117" t="s">
        <v>12</v>
      </c>
      <c r="J10" s="118" t="s">
        <v>13</v>
      </c>
      <c r="K10" s="116">
        <v>9</v>
      </c>
      <c r="L10" s="119" t="s">
        <v>89</v>
      </c>
      <c r="M10" s="120" t="s">
        <v>73</v>
      </c>
      <c r="N10" s="121" t="s">
        <v>99</v>
      </c>
    </row>
    <row r="11" spans="1:14" ht="15.75">
      <c r="A11" s="103">
        <v>1</v>
      </c>
      <c r="B11" s="104" t="s">
        <v>16</v>
      </c>
      <c r="C11" s="104">
        <v>37</v>
      </c>
      <c r="D11" s="105" t="s">
        <v>17</v>
      </c>
      <c r="E11" s="106" t="s">
        <v>18</v>
      </c>
      <c r="F11" s="107">
        <v>100</v>
      </c>
      <c r="G11" s="108" t="s">
        <v>19</v>
      </c>
      <c r="H11" s="107">
        <v>15</v>
      </c>
      <c r="I11" s="109">
        <v>1</v>
      </c>
      <c r="J11" s="110">
        <v>1</v>
      </c>
      <c r="K11" s="107"/>
      <c r="L11" s="111">
        <f>J11*D39</f>
        <v>1686.274509803921</v>
      </c>
      <c r="M11" s="112">
        <f aca="true" t="shared" si="0" ref="M11:M37">L11</f>
        <v>1686.274509803921</v>
      </c>
      <c r="N11" s="113">
        <v>1686.274509803921</v>
      </c>
    </row>
    <row r="12" spans="1:14" ht="15.75">
      <c r="A12" s="51">
        <v>2</v>
      </c>
      <c r="B12" s="22" t="s">
        <v>20</v>
      </c>
      <c r="C12" s="22">
        <v>42</v>
      </c>
      <c r="D12" s="18" t="s">
        <v>21</v>
      </c>
      <c r="E12" s="19" t="s">
        <v>14</v>
      </c>
      <c r="F12" s="20">
        <v>100</v>
      </c>
      <c r="G12" s="82" t="s">
        <v>19</v>
      </c>
      <c r="H12" s="20">
        <v>15</v>
      </c>
      <c r="I12" s="21">
        <v>1</v>
      </c>
      <c r="J12" s="87">
        <v>1</v>
      </c>
      <c r="K12" s="20"/>
      <c r="L12" s="64">
        <f>D39*J12</f>
        <v>1686.274509803921</v>
      </c>
      <c r="M12" s="89">
        <f t="shared" si="0"/>
        <v>1686.274509803921</v>
      </c>
      <c r="N12" s="94">
        <v>1686.274509803921</v>
      </c>
    </row>
    <row r="13" spans="1:14" ht="15.75">
      <c r="A13" s="51">
        <v>3</v>
      </c>
      <c r="B13" s="22" t="s">
        <v>22</v>
      </c>
      <c r="C13" s="22">
        <v>38</v>
      </c>
      <c r="D13" s="18" t="s">
        <v>23</v>
      </c>
      <c r="E13" s="19" t="s">
        <v>14</v>
      </c>
      <c r="F13" s="20">
        <v>120</v>
      </c>
      <c r="G13" s="20" t="s">
        <v>24</v>
      </c>
      <c r="H13" s="20">
        <v>15</v>
      </c>
      <c r="I13" s="21">
        <v>1</v>
      </c>
      <c r="J13" s="86">
        <v>1.2</v>
      </c>
      <c r="K13" s="20"/>
      <c r="L13" s="64">
        <f>J13*D39</f>
        <v>2023.5294117647052</v>
      </c>
      <c r="M13" s="89">
        <f t="shared" si="0"/>
        <v>2023.5294117647052</v>
      </c>
      <c r="N13" s="94">
        <v>2023.5294117647052</v>
      </c>
    </row>
    <row r="14" spans="1:14" s="8" customFormat="1" ht="14.25" customHeight="1">
      <c r="A14" s="51">
        <v>4</v>
      </c>
      <c r="B14" s="17" t="s">
        <v>25</v>
      </c>
      <c r="C14" s="17">
        <v>20</v>
      </c>
      <c r="D14" s="18" t="s">
        <v>25</v>
      </c>
      <c r="E14" s="80" t="s">
        <v>70</v>
      </c>
      <c r="F14" s="20">
        <v>80</v>
      </c>
      <c r="G14" s="20" t="s">
        <v>15</v>
      </c>
      <c r="H14" s="20">
        <v>15</v>
      </c>
      <c r="I14" s="21">
        <v>1</v>
      </c>
      <c r="J14" s="81">
        <v>0.8</v>
      </c>
      <c r="K14" s="20"/>
      <c r="L14" s="64">
        <f>D39*J14</f>
        <v>1349.019607843137</v>
      </c>
      <c r="M14" s="89">
        <f t="shared" si="0"/>
        <v>1349.019607843137</v>
      </c>
      <c r="N14" s="70">
        <v>1349.019607843137</v>
      </c>
    </row>
    <row r="15" spans="1:14" ht="15.75">
      <c r="A15" s="51">
        <v>5</v>
      </c>
      <c r="B15" s="17" t="s">
        <v>26</v>
      </c>
      <c r="C15" s="17"/>
      <c r="D15" s="18" t="s">
        <v>27</v>
      </c>
      <c r="E15" s="19" t="s">
        <v>70</v>
      </c>
      <c r="F15" s="20">
        <v>80</v>
      </c>
      <c r="G15" s="20" t="s">
        <v>15</v>
      </c>
      <c r="H15" s="20">
        <v>15</v>
      </c>
      <c r="I15" s="21">
        <v>1</v>
      </c>
      <c r="J15" s="21">
        <v>0.8</v>
      </c>
      <c r="K15" s="20"/>
      <c r="L15" s="64">
        <f>J15*D39</f>
        <v>1349.019607843137</v>
      </c>
      <c r="M15" s="89">
        <f t="shared" si="0"/>
        <v>1349.019607843137</v>
      </c>
      <c r="N15" s="94">
        <v>1349.019607843137</v>
      </c>
    </row>
    <row r="16" spans="1:14" ht="25.5" customHeight="1">
      <c r="A16" s="51">
        <v>6</v>
      </c>
      <c r="B16" s="23" t="s">
        <v>28</v>
      </c>
      <c r="C16" s="23">
        <v>26</v>
      </c>
      <c r="D16" s="12" t="s">
        <v>28</v>
      </c>
      <c r="E16" s="19" t="s">
        <v>14</v>
      </c>
      <c r="F16" s="20">
        <v>80</v>
      </c>
      <c r="G16" s="20" t="s">
        <v>15</v>
      </c>
      <c r="H16" s="20">
        <v>15</v>
      </c>
      <c r="I16" s="21">
        <v>1</v>
      </c>
      <c r="J16" s="21">
        <v>0.8</v>
      </c>
      <c r="K16" s="20"/>
      <c r="L16" s="64">
        <f>D39*J16</f>
        <v>1349.019607843137</v>
      </c>
      <c r="M16" s="89">
        <f t="shared" si="0"/>
        <v>1349.019607843137</v>
      </c>
      <c r="N16" s="94">
        <v>1349.019607843137</v>
      </c>
    </row>
    <row r="17" spans="1:14" ht="15.75">
      <c r="A17" s="51">
        <v>7</v>
      </c>
      <c r="B17" s="22" t="s">
        <v>29</v>
      </c>
      <c r="C17" s="22">
        <v>39</v>
      </c>
      <c r="D17" s="18" t="s">
        <v>30</v>
      </c>
      <c r="E17" s="19" t="s">
        <v>31</v>
      </c>
      <c r="F17" s="20">
        <v>80</v>
      </c>
      <c r="G17" s="56" t="s">
        <v>15</v>
      </c>
      <c r="H17" s="56">
        <v>15</v>
      </c>
      <c r="I17" s="86">
        <v>1</v>
      </c>
      <c r="J17" s="86">
        <v>1.2</v>
      </c>
      <c r="K17" s="20">
        <v>50</v>
      </c>
      <c r="L17" s="64">
        <f>J17*D39</f>
        <v>2023.5294117647052</v>
      </c>
      <c r="M17" s="89">
        <f t="shared" si="0"/>
        <v>2023.5294117647052</v>
      </c>
      <c r="N17" s="94">
        <v>2023.5294117647052</v>
      </c>
    </row>
    <row r="18" spans="1:14" ht="15.75">
      <c r="A18" s="51">
        <v>8</v>
      </c>
      <c r="B18" s="17" t="s">
        <v>32</v>
      </c>
      <c r="C18" s="17">
        <v>25</v>
      </c>
      <c r="D18" s="18" t="s">
        <v>32</v>
      </c>
      <c r="E18" s="19" t="s">
        <v>33</v>
      </c>
      <c r="F18" s="20">
        <v>100</v>
      </c>
      <c r="G18" s="82" t="s">
        <v>19</v>
      </c>
      <c r="H18" s="20">
        <v>15</v>
      </c>
      <c r="I18" s="21">
        <v>1</v>
      </c>
      <c r="J18" s="21">
        <v>1.5</v>
      </c>
      <c r="K18" s="20">
        <v>50</v>
      </c>
      <c r="L18" s="64">
        <f>J18*D39</f>
        <v>2529.4117647058815</v>
      </c>
      <c r="M18" s="89">
        <f t="shared" si="0"/>
        <v>2529.4117647058815</v>
      </c>
      <c r="N18" s="94">
        <v>2529.4117647058815</v>
      </c>
    </row>
    <row r="19" spans="1:14" ht="15.75">
      <c r="A19" s="51">
        <v>9</v>
      </c>
      <c r="B19" s="17" t="s">
        <v>34</v>
      </c>
      <c r="C19" s="17">
        <v>28</v>
      </c>
      <c r="D19" s="18" t="s">
        <v>34</v>
      </c>
      <c r="E19" s="19" t="s">
        <v>14</v>
      </c>
      <c r="F19" s="20">
        <v>100</v>
      </c>
      <c r="G19" s="82" t="s">
        <v>19</v>
      </c>
      <c r="H19" s="20">
        <v>15</v>
      </c>
      <c r="I19" s="21">
        <v>1</v>
      </c>
      <c r="J19" s="87">
        <v>1</v>
      </c>
      <c r="K19" s="20"/>
      <c r="L19" s="64">
        <f>J19*D39</f>
        <v>1686.274509803921</v>
      </c>
      <c r="M19" s="89">
        <f t="shared" si="0"/>
        <v>1686.274509803921</v>
      </c>
      <c r="N19" s="94">
        <v>1686.274509803921</v>
      </c>
    </row>
    <row r="20" spans="1:14" ht="15.75">
      <c r="A20" s="51">
        <v>10</v>
      </c>
      <c r="B20" s="17" t="s">
        <v>35</v>
      </c>
      <c r="C20" s="17">
        <v>31</v>
      </c>
      <c r="D20" s="18" t="s">
        <v>35</v>
      </c>
      <c r="E20" s="19" t="s">
        <v>14</v>
      </c>
      <c r="F20" s="20">
        <v>100</v>
      </c>
      <c r="G20" s="82" t="s">
        <v>19</v>
      </c>
      <c r="H20" s="20">
        <v>15</v>
      </c>
      <c r="I20" s="21">
        <v>1</v>
      </c>
      <c r="J20" s="87">
        <v>1</v>
      </c>
      <c r="K20" s="20"/>
      <c r="L20" s="64">
        <f>J20*D39</f>
        <v>1686.274509803921</v>
      </c>
      <c r="M20" s="89">
        <f t="shared" si="0"/>
        <v>1686.274509803921</v>
      </c>
      <c r="N20" s="94">
        <v>1686.274509803921</v>
      </c>
    </row>
    <row r="21" spans="1:14" ht="15.75">
      <c r="A21" s="51">
        <v>11</v>
      </c>
      <c r="B21" s="17" t="s">
        <v>36</v>
      </c>
      <c r="C21" s="17">
        <v>33</v>
      </c>
      <c r="D21" s="18" t="s">
        <v>36</v>
      </c>
      <c r="E21" s="19" t="s">
        <v>14</v>
      </c>
      <c r="F21" s="20">
        <v>80</v>
      </c>
      <c r="G21" s="20" t="s">
        <v>15</v>
      </c>
      <c r="H21" s="20">
        <v>15</v>
      </c>
      <c r="I21" s="21">
        <v>1</v>
      </c>
      <c r="J21" s="21">
        <v>0.8</v>
      </c>
      <c r="K21" s="20"/>
      <c r="L21" s="64">
        <f>J21*D39</f>
        <v>1349.019607843137</v>
      </c>
      <c r="M21" s="89">
        <f t="shared" si="0"/>
        <v>1349.019607843137</v>
      </c>
      <c r="N21" s="94">
        <v>1349.019607843137</v>
      </c>
    </row>
    <row r="22" spans="1:14" ht="15.75">
      <c r="A22" s="51">
        <v>12</v>
      </c>
      <c r="B22" s="22" t="s">
        <v>37</v>
      </c>
      <c r="C22" s="22">
        <v>41</v>
      </c>
      <c r="D22" s="18" t="s">
        <v>38</v>
      </c>
      <c r="E22" s="19" t="s">
        <v>14</v>
      </c>
      <c r="F22" s="20">
        <v>80</v>
      </c>
      <c r="G22" s="20" t="s">
        <v>15</v>
      </c>
      <c r="H22" s="20">
        <v>15</v>
      </c>
      <c r="I22" s="21">
        <v>1</v>
      </c>
      <c r="J22" s="21">
        <v>0.8</v>
      </c>
      <c r="K22" s="20"/>
      <c r="L22" s="64">
        <f>J22*D39</f>
        <v>1349.019607843137</v>
      </c>
      <c r="M22" s="89">
        <f t="shared" si="0"/>
        <v>1349.019607843137</v>
      </c>
      <c r="N22" s="94">
        <v>1349.019607843137</v>
      </c>
    </row>
    <row r="23" spans="1:14" ht="15.75">
      <c r="A23" s="51">
        <v>13</v>
      </c>
      <c r="B23" s="17" t="s">
        <v>39</v>
      </c>
      <c r="C23" s="17">
        <v>35</v>
      </c>
      <c r="D23" s="18" t="s">
        <v>39</v>
      </c>
      <c r="E23" s="19" t="s">
        <v>14</v>
      </c>
      <c r="F23" s="20">
        <v>100</v>
      </c>
      <c r="G23" s="82" t="s">
        <v>19</v>
      </c>
      <c r="H23" s="20">
        <v>15</v>
      </c>
      <c r="I23" s="21">
        <v>1</v>
      </c>
      <c r="J23" s="87">
        <v>1</v>
      </c>
      <c r="K23" s="20"/>
      <c r="L23" s="64">
        <f>J23*D39</f>
        <v>1686.274509803921</v>
      </c>
      <c r="M23" s="89">
        <f t="shared" si="0"/>
        <v>1686.274509803921</v>
      </c>
      <c r="N23" s="94">
        <v>1686.274509803921</v>
      </c>
    </row>
    <row r="24" spans="1:14" s="8" customFormat="1" ht="15.75">
      <c r="A24" s="51">
        <v>14</v>
      </c>
      <c r="B24" s="22" t="s">
        <v>40</v>
      </c>
      <c r="C24" s="22">
        <v>18</v>
      </c>
      <c r="D24" s="18" t="s">
        <v>41</v>
      </c>
      <c r="E24" s="19" t="s">
        <v>14</v>
      </c>
      <c r="F24" s="20">
        <v>80</v>
      </c>
      <c r="G24" s="20" t="s">
        <v>15</v>
      </c>
      <c r="H24" s="20">
        <v>15</v>
      </c>
      <c r="I24" s="21">
        <v>1</v>
      </c>
      <c r="J24" s="21">
        <v>0.8</v>
      </c>
      <c r="K24" s="20"/>
      <c r="L24" s="64">
        <f>J24*D39</f>
        <v>1349.019607843137</v>
      </c>
      <c r="M24" s="89">
        <f t="shared" si="0"/>
        <v>1349.019607843137</v>
      </c>
      <c r="N24" s="70">
        <v>1349.019607843137</v>
      </c>
    </row>
    <row r="25" spans="1:14" ht="15.75">
      <c r="A25" s="51">
        <v>15</v>
      </c>
      <c r="B25" s="17" t="s">
        <v>42</v>
      </c>
      <c r="C25" s="17">
        <v>30</v>
      </c>
      <c r="D25" s="18" t="s">
        <v>43</v>
      </c>
      <c r="E25" s="19" t="s">
        <v>14</v>
      </c>
      <c r="F25" s="20">
        <v>80</v>
      </c>
      <c r="G25" s="20" t="s">
        <v>15</v>
      </c>
      <c r="H25" s="20">
        <v>15</v>
      </c>
      <c r="I25" s="21">
        <v>1</v>
      </c>
      <c r="J25" s="21">
        <v>0.8</v>
      </c>
      <c r="K25" s="20"/>
      <c r="L25" s="64">
        <f>J25*D39</f>
        <v>1349.019607843137</v>
      </c>
      <c r="M25" s="89">
        <f t="shared" si="0"/>
        <v>1349.019607843137</v>
      </c>
      <c r="N25" s="94">
        <v>1349.019607843137</v>
      </c>
    </row>
    <row r="26" spans="1:14" ht="15.75">
      <c r="A26" s="51">
        <v>16</v>
      </c>
      <c r="B26" s="17" t="s">
        <v>44</v>
      </c>
      <c r="C26" s="17">
        <v>34</v>
      </c>
      <c r="D26" s="18" t="s">
        <v>45</v>
      </c>
      <c r="E26" s="24" t="s">
        <v>46</v>
      </c>
      <c r="F26" s="20">
        <v>80</v>
      </c>
      <c r="G26" s="56" t="s">
        <v>15</v>
      </c>
      <c r="H26" s="56">
        <v>15</v>
      </c>
      <c r="I26" s="86">
        <v>1</v>
      </c>
      <c r="J26" s="86">
        <v>1.2</v>
      </c>
      <c r="K26" s="20">
        <v>50</v>
      </c>
      <c r="L26" s="64">
        <f>J26*D39</f>
        <v>2023.5294117647052</v>
      </c>
      <c r="M26" s="89">
        <f t="shared" si="0"/>
        <v>2023.5294117647052</v>
      </c>
      <c r="N26" s="94">
        <v>2023.5294117647052</v>
      </c>
    </row>
    <row r="27" spans="1:14" ht="15.75">
      <c r="A27" s="51">
        <v>17</v>
      </c>
      <c r="B27" s="25" t="s">
        <v>47</v>
      </c>
      <c r="C27" s="17">
        <v>17</v>
      </c>
      <c r="D27" s="18" t="s">
        <v>48</v>
      </c>
      <c r="E27" s="19" t="s">
        <v>14</v>
      </c>
      <c r="F27" s="20">
        <v>80</v>
      </c>
      <c r="G27" s="20" t="s">
        <v>15</v>
      </c>
      <c r="H27" s="20">
        <v>15</v>
      </c>
      <c r="I27" s="21">
        <v>1</v>
      </c>
      <c r="J27" s="21">
        <v>0.8</v>
      </c>
      <c r="K27" s="20"/>
      <c r="L27" s="64">
        <f>J27*D39</f>
        <v>1349.019607843137</v>
      </c>
      <c r="M27" s="89">
        <f t="shared" si="0"/>
        <v>1349.019607843137</v>
      </c>
      <c r="N27" s="94">
        <v>1349.019607843137</v>
      </c>
    </row>
    <row r="28" spans="1:14" s="8" customFormat="1" ht="15.75">
      <c r="A28" s="51">
        <v>18</v>
      </c>
      <c r="B28" s="17" t="s">
        <v>49</v>
      </c>
      <c r="C28" s="17">
        <v>48</v>
      </c>
      <c r="D28" s="18" t="s">
        <v>50</v>
      </c>
      <c r="E28" s="19" t="s">
        <v>14</v>
      </c>
      <c r="F28" s="20">
        <v>100</v>
      </c>
      <c r="G28" s="82" t="s">
        <v>19</v>
      </c>
      <c r="H28" s="20">
        <v>15</v>
      </c>
      <c r="I28" s="21">
        <v>1</v>
      </c>
      <c r="J28" s="87">
        <v>1</v>
      </c>
      <c r="K28" s="20"/>
      <c r="L28" s="64">
        <f>J28*D39</f>
        <v>1686.274509803921</v>
      </c>
      <c r="M28" s="89">
        <f t="shared" si="0"/>
        <v>1686.274509803921</v>
      </c>
      <c r="N28" s="70">
        <v>1686.274509803921</v>
      </c>
    </row>
    <row r="29" spans="1:14" s="8" customFormat="1" ht="15.75">
      <c r="A29" s="51">
        <v>19</v>
      </c>
      <c r="B29" s="17" t="s">
        <v>51</v>
      </c>
      <c r="C29" s="17"/>
      <c r="D29" s="18" t="s">
        <v>52</v>
      </c>
      <c r="E29" s="19" t="s">
        <v>14</v>
      </c>
      <c r="F29" s="20">
        <v>80</v>
      </c>
      <c r="G29" s="20" t="s">
        <v>15</v>
      </c>
      <c r="H29" s="20">
        <v>15</v>
      </c>
      <c r="I29" s="21">
        <v>1</v>
      </c>
      <c r="J29" s="21">
        <v>0.8</v>
      </c>
      <c r="K29" s="20"/>
      <c r="L29" s="64">
        <f>J29*D39</f>
        <v>1349.019607843137</v>
      </c>
      <c r="M29" s="89">
        <f t="shared" si="0"/>
        <v>1349.019607843137</v>
      </c>
      <c r="N29" s="70">
        <v>1349.019607843137</v>
      </c>
    </row>
    <row r="30" spans="1:14" s="8" customFormat="1" ht="15.75">
      <c r="A30" s="51">
        <v>20</v>
      </c>
      <c r="B30" s="25" t="s">
        <v>69</v>
      </c>
      <c r="C30" s="17"/>
      <c r="D30" s="18" t="s">
        <v>69</v>
      </c>
      <c r="E30" s="19" t="s">
        <v>71</v>
      </c>
      <c r="F30" s="20">
        <v>80</v>
      </c>
      <c r="G30" s="56" t="s">
        <v>15</v>
      </c>
      <c r="H30" s="56">
        <v>15</v>
      </c>
      <c r="I30" s="86">
        <v>1</v>
      </c>
      <c r="J30" s="86">
        <v>1.2</v>
      </c>
      <c r="K30" s="20">
        <v>50</v>
      </c>
      <c r="L30" s="64">
        <f>J30*D39</f>
        <v>2023.5294117647052</v>
      </c>
      <c r="M30" s="89">
        <f t="shared" si="0"/>
        <v>2023.5294117647052</v>
      </c>
      <c r="N30" s="70">
        <v>2023.5294117647052</v>
      </c>
    </row>
    <row r="31" spans="1:14" s="8" customFormat="1" ht="15.75">
      <c r="A31" s="51">
        <v>21</v>
      </c>
      <c r="B31" s="25" t="s">
        <v>74</v>
      </c>
      <c r="C31" s="17"/>
      <c r="D31" s="18" t="s">
        <v>77</v>
      </c>
      <c r="E31" s="19" t="s">
        <v>14</v>
      </c>
      <c r="F31" s="20">
        <v>80</v>
      </c>
      <c r="G31" s="20" t="s">
        <v>15</v>
      </c>
      <c r="H31" s="20">
        <v>15</v>
      </c>
      <c r="I31" s="21">
        <v>1</v>
      </c>
      <c r="J31" s="21">
        <v>0.8</v>
      </c>
      <c r="K31" s="20"/>
      <c r="L31" s="64">
        <f>D39*J31</f>
        <v>1349.019607843137</v>
      </c>
      <c r="M31" s="89">
        <f t="shared" si="0"/>
        <v>1349.019607843137</v>
      </c>
      <c r="N31" s="70">
        <v>1349.019607843137</v>
      </c>
    </row>
    <row r="32" spans="1:14" s="8" customFormat="1" ht="15.75">
      <c r="A32" s="51">
        <v>22</v>
      </c>
      <c r="B32" s="25" t="s">
        <v>75</v>
      </c>
      <c r="C32" s="17"/>
      <c r="D32" s="18" t="s">
        <v>78</v>
      </c>
      <c r="E32" s="19" t="s">
        <v>14</v>
      </c>
      <c r="F32" s="20">
        <v>80</v>
      </c>
      <c r="G32" s="20" t="s">
        <v>15</v>
      </c>
      <c r="H32" s="20">
        <v>15</v>
      </c>
      <c r="I32" s="21">
        <v>1</v>
      </c>
      <c r="J32" s="21">
        <v>0.8</v>
      </c>
      <c r="K32" s="20"/>
      <c r="L32" s="64">
        <f>D39*J32</f>
        <v>1349.019607843137</v>
      </c>
      <c r="M32" s="89">
        <f t="shared" si="0"/>
        <v>1349.019607843137</v>
      </c>
      <c r="N32" s="70">
        <v>1349.019607843137</v>
      </c>
    </row>
    <row r="33" spans="1:14" s="8" customFormat="1" ht="15.75">
      <c r="A33" s="51">
        <v>23</v>
      </c>
      <c r="B33" s="25" t="s">
        <v>76</v>
      </c>
      <c r="C33" s="17"/>
      <c r="D33" s="18" t="s">
        <v>79</v>
      </c>
      <c r="E33" s="19" t="s">
        <v>80</v>
      </c>
      <c r="F33" s="20">
        <v>80</v>
      </c>
      <c r="G33" s="56" t="s">
        <v>15</v>
      </c>
      <c r="H33" s="56">
        <v>15</v>
      </c>
      <c r="I33" s="86">
        <v>1</v>
      </c>
      <c r="J33" s="86">
        <v>1.2</v>
      </c>
      <c r="K33" s="20"/>
      <c r="L33" s="64">
        <f>D39*J33</f>
        <v>2023.5294117647052</v>
      </c>
      <c r="M33" s="89">
        <f t="shared" si="0"/>
        <v>2023.5294117647052</v>
      </c>
      <c r="N33" s="70">
        <v>2023.5294117647052</v>
      </c>
    </row>
    <row r="34" spans="1:14" s="8" customFormat="1" ht="15.75">
      <c r="A34" s="51">
        <v>24</v>
      </c>
      <c r="B34" s="25" t="s">
        <v>81</v>
      </c>
      <c r="C34" s="17"/>
      <c r="D34" s="18" t="s">
        <v>95</v>
      </c>
      <c r="E34" s="19" t="s">
        <v>88</v>
      </c>
      <c r="F34" s="20">
        <v>80</v>
      </c>
      <c r="G34" s="20" t="s">
        <v>15</v>
      </c>
      <c r="H34" s="20">
        <v>15</v>
      </c>
      <c r="I34" s="21">
        <v>1</v>
      </c>
      <c r="J34" s="21">
        <v>0.8</v>
      </c>
      <c r="K34" s="20"/>
      <c r="L34" s="64">
        <f>D39*J34</f>
        <v>1349.019607843137</v>
      </c>
      <c r="M34" s="89">
        <f t="shared" si="0"/>
        <v>1349.019607843137</v>
      </c>
      <c r="N34" s="70">
        <v>1349.019607843137</v>
      </c>
    </row>
    <row r="35" spans="1:14" s="8" customFormat="1" ht="15.75">
      <c r="A35" s="51">
        <v>25</v>
      </c>
      <c r="B35" s="25" t="s">
        <v>82</v>
      </c>
      <c r="C35" s="17"/>
      <c r="D35" s="18" t="s">
        <v>83</v>
      </c>
      <c r="E35" s="19" t="s">
        <v>88</v>
      </c>
      <c r="F35" s="20">
        <v>80</v>
      </c>
      <c r="G35" s="20" t="s">
        <v>15</v>
      </c>
      <c r="H35" s="20">
        <v>15</v>
      </c>
      <c r="I35" s="21">
        <v>1</v>
      </c>
      <c r="J35" s="21">
        <v>0.8</v>
      </c>
      <c r="K35" s="20"/>
      <c r="L35" s="64">
        <f>D39*J35</f>
        <v>1349.019607843137</v>
      </c>
      <c r="M35" s="89">
        <f t="shared" si="0"/>
        <v>1349.019607843137</v>
      </c>
      <c r="N35" s="70">
        <v>1349.019607843137</v>
      </c>
    </row>
    <row r="36" spans="1:14" s="8" customFormat="1" ht="15.75">
      <c r="A36" s="51">
        <v>26</v>
      </c>
      <c r="B36" s="25" t="s">
        <v>84</v>
      </c>
      <c r="C36" s="17"/>
      <c r="D36" s="18" t="s">
        <v>87</v>
      </c>
      <c r="E36" s="19" t="s">
        <v>14</v>
      </c>
      <c r="F36" s="20">
        <v>80</v>
      </c>
      <c r="G36" s="20" t="s">
        <v>15</v>
      </c>
      <c r="H36" s="20">
        <v>15</v>
      </c>
      <c r="I36" s="21">
        <v>1</v>
      </c>
      <c r="J36" s="21">
        <v>0.8</v>
      </c>
      <c r="K36" s="20"/>
      <c r="L36" s="64">
        <f>D39*J36</f>
        <v>1349.019607843137</v>
      </c>
      <c r="M36" s="89">
        <f t="shared" si="0"/>
        <v>1349.019607843137</v>
      </c>
      <c r="N36" s="70">
        <v>1349.019607843137</v>
      </c>
    </row>
    <row r="37" spans="1:14" s="8" customFormat="1" ht="15.75">
      <c r="A37" s="51">
        <v>27</v>
      </c>
      <c r="B37" s="25" t="s">
        <v>85</v>
      </c>
      <c r="C37" s="17"/>
      <c r="D37" s="18" t="s">
        <v>86</v>
      </c>
      <c r="E37" s="19" t="s">
        <v>14</v>
      </c>
      <c r="F37" s="20">
        <v>80</v>
      </c>
      <c r="G37" s="20" t="s">
        <v>15</v>
      </c>
      <c r="H37" s="20">
        <v>15</v>
      </c>
      <c r="I37" s="21">
        <v>1</v>
      </c>
      <c r="J37" s="21">
        <v>0.8</v>
      </c>
      <c r="K37" s="20"/>
      <c r="L37" s="64">
        <f>D39*J37</f>
        <v>1349.019607843137</v>
      </c>
      <c r="M37" s="89">
        <f t="shared" si="0"/>
        <v>1349.019607843137</v>
      </c>
      <c r="N37" s="70">
        <v>1349.019607843137</v>
      </c>
    </row>
    <row r="38" spans="1:14" s="8" customFormat="1" ht="15.75">
      <c r="A38" s="51"/>
      <c r="B38" s="25" t="s">
        <v>53</v>
      </c>
      <c r="C38" s="19"/>
      <c r="D38" s="20"/>
      <c r="E38" s="20"/>
      <c r="F38" s="20"/>
      <c r="G38" s="20"/>
      <c r="H38" s="20"/>
      <c r="I38" s="20"/>
      <c r="J38" s="26">
        <f>SUM(J11:J37)</f>
        <v>25.500000000000007</v>
      </c>
      <c r="K38" s="20"/>
      <c r="L38" s="65">
        <f>SUM(L11:L37)</f>
        <v>43000</v>
      </c>
      <c r="M38" s="90">
        <f>SUM(M11:M37)</f>
        <v>43000</v>
      </c>
      <c r="N38" s="70">
        <f>SUM(N11:N37)</f>
        <v>43000</v>
      </c>
    </row>
    <row r="39" spans="1:14" ht="16.5" thickBot="1">
      <c r="A39" s="52"/>
      <c r="B39" s="53" t="s">
        <v>63</v>
      </c>
      <c r="C39" s="54"/>
      <c r="D39" s="38">
        <f>F7/J38</f>
        <v>1686.274509803921</v>
      </c>
      <c r="E39" s="95"/>
      <c r="F39" s="55"/>
      <c r="G39" s="96"/>
      <c r="H39" s="55"/>
      <c r="I39" s="55"/>
      <c r="J39" s="97"/>
      <c r="K39" s="55"/>
      <c r="L39" s="66"/>
      <c r="M39" s="91"/>
      <c r="N39" s="93"/>
    </row>
    <row r="40" spans="1:13" ht="15.75">
      <c r="A40"/>
      <c r="B40" s="27"/>
      <c r="C40" s="27"/>
      <c r="D40" s="71" t="s">
        <v>54</v>
      </c>
      <c r="E40" s="72"/>
      <c r="F40" s="73"/>
      <c r="G40" s="74"/>
      <c r="H40" s="73">
        <v>27</v>
      </c>
      <c r="I40" s="73"/>
      <c r="J40" s="79"/>
      <c r="K40" s="29"/>
      <c r="L40" s="44"/>
      <c r="M40" s="60"/>
    </row>
    <row r="41" spans="1:13" ht="15.75">
      <c r="A41"/>
      <c r="B41" s="8"/>
      <c r="C41" s="8"/>
      <c r="D41" s="28" t="s">
        <v>55</v>
      </c>
      <c r="E41" s="30"/>
      <c r="F41" s="30">
        <f>D39*1</f>
        <v>1686.274509803921</v>
      </c>
      <c r="G41" s="31"/>
      <c r="H41" s="31" t="s">
        <v>90</v>
      </c>
      <c r="I41" s="31"/>
      <c r="J41" s="32"/>
      <c r="K41" s="8"/>
      <c r="L41" s="44"/>
      <c r="M41" s="60"/>
    </row>
    <row r="42" spans="1:13" ht="15.75">
      <c r="A42"/>
      <c r="B42" s="8"/>
      <c r="C42" s="8"/>
      <c r="D42" s="28" t="s">
        <v>56</v>
      </c>
      <c r="E42" s="30"/>
      <c r="F42" s="30">
        <f>D39*1.2</f>
        <v>2023.5294117647052</v>
      </c>
      <c r="G42" s="31"/>
      <c r="H42" s="31">
        <v>1</v>
      </c>
      <c r="I42" s="31"/>
      <c r="J42" s="32"/>
      <c r="K42" s="8"/>
      <c r="L42" s="44"/>
      <c r="M42" s="60"/>
    </row>
    <row r="43" spans="1:13" ht="15.75">
      <c r="A43"/>
      <c r="B43" s="8"/>
      <c r="C43" s="8"/>
      <c r="D43" s="28" t="s">
        <v>4</v>
      </c>
      <c r="E43" s="30"/>
      <c r="F43" s="30">
        <f>D39*0.8</f>
        <v>1349.019607843137</v>
      </c>
      <c r="G43" s="31"/>
      <c r="H43" s="31" t="s">
        <v>91</v>
      </c>
      <c r="I43" s="31"/>
      <c r="J43" s="32"/>
      <c r="K43" s="8"/>
      <c r="L43" s="44"/>
      <c r="M43" s="60"/>
    </row>
    <row r="44" spans="1:13" ht="15">
      <c r="A44"/>
      <c r="B44" s="8"/>
      <c r="C44" s="8"/>
      <c r="D44" s="28" t="s">
        <v>57</v>
      </c>
      <c r="E44" s="31" t="s">
        <v>58</v>
      </c>
      <c r="F44" s="33">
        <f>F43*1.5</f>
        <v>2023.5294117647054</v>
      </c>
      <c r="G44" s="31"/>
      <c r="H44" s="31">
        <v>4</v>
      </c>
      <c r="I44" s="31"/>
      <c r="J44" s="32"/>
      <c r="K44" s="8"/>
      <c r="M44" s="60"/>
    </row>
    <row r="45" spans="1:13" ht="15">
      <c r="A45"/>
      <c r="B45" s="8"/>
      <c r="C45" s="8"/>
      <c r="D45" s="28" t="s">
        <v>59</v>
      </c>
      <c r="E45" s="31" t="s">
        <v>58</v>
      </c>
      <c r="F45" s="34">
        <f>F41*1.5</f>
        <v>2529.4117647058815</v>
      </c>
      <c r="G45" s="31"/>
      <c r="H45" s="31">
        <v>1</v>
      </c>
      <c r="I45" s="31"/>
      <c r="J45" s="32"/>
      <c r="K45" s="8"/>
      <c r="M45" s="60"/>
    </row>
    <row r="46" spans="1:13" ht="15.75" thickBot="1">
      <c r="A46"/>
      <c r="B46" s="8"/>
      <c r="C46" s="8"/>
      <c r="D46" s="35"/>
      <c r="E46" s="36"/>
      <c r="F46" s="37"/>
      <c r="G46" s="36"/>
      <c r="H46" s="36"/>
      <c r="I46" s="36"/>
      <c r="J46" s="38"/>
      <c r="K46" s="8"/>
      <c r="M46" s="60"/>
    </row>
    <row r="47" ht="15">
      <c r="M47" s="60"/>
    </row>
    <row r="48" spans="2:14" ht="15" customHeight="1">
      <c r="B48" s="59" t="s">
        <v>60</v>
      </c>
      <c r="C48" s="39"/>
      <c r="D48" s="40"/>
      <c r="E48" s="149" t="s">
        <v>66</v>
      </c>
      <c r="F48" s="149"/>
      <c r="G48" s="149"/>
      <c r="H48" s="149"/>
      <c r="I48" s="149"/>
      <c r="J48" s="58"/>
      <c r="K48" s="57"/>
      <c r="L48" s="57" t="s">
        <v>67</v>
      </c>
      <c r="N48" s="61" t="s">
        <v>64</v>
      </c>
    </row>
    <row r="49" spans="2:14" ht="15.75">
      <c r="B49" s="45" t="s">
        <v>93</v>
      </c>
      <c r="C49" s="40"/>
      <c r="D49" s="40"/>
      <c r="E49" s="150" t="s">
        <v>65</v>
      </c>
      <c r="F49" s="151"/>
      <c r="G49" s="151"/>
      <c r="H49" s="151"/>
      <c r="I49" s="151"/>
      <c r="J49" s="152"/>
      <c r="K49" s="152"/>
      <c r="L49" s="45" t="s">
        <v>62</v>
      </c>
      <c r="N49" s="62" t="s">
        <v>72</v>
      </c>
    </row>
    <row r="50" ht="15">
      <c r="M50" s="60"/>
    </row>
    <row r="51" ht="15">
      <c r="M51" s="60"/>
    </row>
    <row r="52" spans="10:13" ht="15">
      <c r="J52" s="41"/>
      <c r="M52" s="60"/>
    </row>
    <row r="53" spans="9:13" ht="15">
      <c r="I53" s="41"/>
      <c r="M53" s="60"/>
    </row>
    <row r="54" spans="9:13" ht="15">
      <c r="I54" s="41"/>
      <c r="M54" s="60"/>
    </row>
    <row r="55" ht="15">
      <c r="M55" s="60"/>
    </row>
    <row r="56" ht="15">
      <c r="M56" s="60"/>
    </row>
    <row r="57" ht="15">
      <c r="M57" s="60"/>
    </row>
    <row r="58" ht="15">
      <c r="M58" s="60"/>
    </row>
    <row r="59" ht="15">
      <c r="M59" s="60"/>
    </row>
    <row r="60" ht="15">
      <c r="M60" s="60"/>
    </row>
    <row r="61" ht="15">
      <c r="M61" s="60"/>
    </row>
    <row r="62" ht="15">
      <c r="M62" s="60"/>
    </row>
    <row r="63" ht="15">
      <c r="M63" s="60"/>
    </row>
    <row r="64" ht="15">
      <c r="M64" s="60"/>
    </row>
    <row r="65" ht="15">
      <c r="M65" s="60"/>
    </row>
    <row r="66" ht="15">
      <c r="M66" s="60"/>
    </row>
    <row r="67" ht="15">
      <c r="M67" s="60"/>
    </row>
    <row r="68" ht="15">
      <c r="M68" s="60"/>
    </row>
  </sheetData>
  <sheetProtection/>
  <mergeCells count="2">
    <mergeCell ref="E48:I48"/>
    <mergeCell ref="E49:K49"/>
  </mergeCells>
  <printOptions/>
  <pageMargins left="2" right="1.75" top="0.25" bottom="0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 SIRMA</cp:lastModifiedBy>
  <cp:lastPrinted>2021-03-03T07:25:51Z</cp:lastPrinted>
  <dcterms:created xsi:type="dcterms:W3CDTF">2017-09-12T09:50:31Z</dcterms:created>
  <dcterms:modified xsi:type="dcterms:W3CDTF">2021-03-04T08:56:30Z</dcterms:modified>
  <cp:category/>
  <cp:version/>
  <cp:contentType/>
  <cp:contentStatus/>
</cp:coreProperties>
</file>